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aci\Documents\ROZPOČTY\GING\22-07-26_PC Křenov\22-09-18_UNIXML\"/>
    </mc:Choice>
  </mc:AlternateContent>
  <bookViews>
    <workbookView xWindow="0" yWindow="0" windowWidth="0" windowHeight="0"/>
  </bookViews>
  <sheets>
    <sheet name="Rekapitulace stavby" sheetId="1" r:id="rId1"/>
    <sheet name="C1-1 - 0,00-0,12" sheetId="2" r:id="rId2"/>
    <sheet name="C1-2 - 0,12-0,613" sheetId="3" r:id="rId3"/>
    <sheet name="C1667-1 - 0,00-0,768" sheetId="4" r:id="rId4"/>
    <sheet name="Pokyny pro vyplnění" sheetId="5" r:id="rId5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'C1-1 - 0,00-0,12'!$C$90:$K$167</definedName>
    <definedName name="_xlnm.Print_Area" localSheetId="1">'C1-1 - 0,00-0,12'!$C$4:$J$41,'C1-1 - 0,00-0,12'!$C$47:$J$70,'C1-1 - 0,00-0,12'!$C$76:$J$167</definedName>
    <definedName name="_xlnm.Print_Titles" localSheetId="1">'C1-1 - 0,00-0,12'!$90:$90</definedName>
    <definedName name="_xlnm._FilterDatabase" localSheetId="2" hidden="1">'C1-2 - 0,12-0,613'!$C$91:$K$192</definedName>
    <definedName name="_xlnm.Print_Area" localSheetId="2">'C1-2 - 0,12-0,613'!$C$4:$J$41,'C1-2 - 0,12-0,613'!$C$47:$J$71,'C1-2 - 0,12-0,613'!$C$77:$J$192</definedName>
    <definedName name="_xlnm.Print_Titles" localSheetId="2">'C1-2 - 0,12-0,613'!$91:$91</definedName>
    <definedName name="_xlnm._FilterDatabase" localSheetId="3" hidden="1">'C1667-1 - 0,00-0,768'!$C$91:$K$271</definedName>
    <definedName name="_xlnm.Print_Area" localSheetId="3">'C1667-1 - 0,00-0,768'!$C$4:$J$41,'C1667-1 - 0,00-0,768'!$C$47:$J$71,'C1667-1 - 0,00-0,768'!$C$77:$J$271</definedName>
    <definedName name="_xlnm.Print_Titles" localSheetId="3">'C1667-1 - 0,00-0,768'!$91:$91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9"/>
  <c r="J38"/>
  <c i="1" r="AY59"/>
  <c i="4" r="J37"/>
  <c i="1" r="AX59"/>
  <c i="4"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T242"/>
  <c r="R243"/>
  <c r="R242"/>
  <c r="P243"/>
  <c r="P242"/>
  <c r="BI236"/>
  <c r="BH236"/>
  <c r="BG236"/>
  <c r="BF236"/>
  <c r="T236"/>
  <c r="T235"/>
  <c r="R236"/>
  <c r="R235"/>
  <c r="P236"/>
  <c r="P235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1"/>
  <c r="BH211"/>
  <c r="BG211"/>
  <c r="BF211"/>
  <c r="T211"/>
  <c r="R211"/>
  <c r="P211"/>
  <c r="BI201"/>
  <c r="BH201"/>
  <c r="BG201"/>
  <c r="BF201"/>
  <c r="T201"/>
  <c r="R201"/>
  <c r="P201"/>
  <c r="BI198"/>
  <c r="BH198"/>
  <c r="BG198"/>
  <c r="BF198"/>
  <c r="T198"/>
  <c r="R198"/>
  <c r="P198"/>
  <c r="BI188"/>
  <c r="BH188"/>
  <c r="BG188"/>
  <c r="BF188"/>
  <c r="T188"/>
  <c r="R188"/>
  <c r="P188"/>
  <c r="BI182"/>
  <c r="BH182"/>
  <c r="BG182"/>
  <c r="BF182"/>
  <c r="T182"/>
  <c r="R182"/>
  <c r="P182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6"/>
  <c r="BH166"/>
  <c r="BG166"/>
  <c r="BF166"/>
  <c r="T166"/>
  <c r="R166"/>
  <c r="P166"/>
  <c r="BI158"/>
  <c r="BH158"/>
  <c r="BG158"/>
  <c r="BF158"/>
  <c r="T158"/>
  <c r="R158"/>
  <c r="P158"/>
  <c r="BI153"/>
  <c r="BH153"/>
  <c r="BG153"/>
  <c r="BF153"/>
  <c r="T153"/>
  <c r="R153"/>
  <c r="P153"/>
  <c r="BI150"/>
  <c r="BH150"/>
  <c r="BG150"/>
  <c r="BF150"/>
  <c r="T150"/>
  <c r="R150"/>
  <c r="P150"/>
  <c r="BI145"/>
  <c r="BH145"/>
  <c r="BG145"/>
  <c r="BF145"/>
  <c r="T145"/>
  <c r="R145"/>
  <c r="P145"/>
  <c r="BI142"/>
  <c r="BH142"/>
  <c r="BG142"/>
  <c r="BF142"/>
  <c r="T142"/>
  <c r="R142"/>
  <c r="P142"/>
  <c r="BI136"/>
  <c r="BH136"/>
  <c r="BG136"/>
  <c r="BF136"/>
  <c r="T136"/>
  <c r="R136"/>
  <c r="P136"/>
  <c r="BI128"/>
  <c r="BH128"/>
  <c r="BG128"/>
  <c r="BF128"/>
  <c r="T128"/>
  <c r="R128"/>
  <c r="P128"/>
  <c r="BI126"/>
  <c r="BH126"/>
  <c r="BG126"/>
  <c r="BF126"/>
  <c r="T126"/>
  <c r="R126"/>
  <c r="P126"/>
  <c r="BI120"/>
  <c r="BH120"/>
  <c r="BG120"/>
  <c r="BF120"/>
  <c r="T120"/>
  <c r="R120"/>
  <c r="P120"/>
  <c r="BI112"/>
  <c r="BH112"/>
  <c r="BG112"/>
  <c r="BF112"/>
  <c r="T112"/>
  <c r="R112"/>
  <c r="P112"/>
  <c r="BI106"/>
  <c r="BH106"/>
  <c r="BG106"/>
  <c r="BF106"/>
  <c r="T106"/>
  <c r="R106"/>
  <c r="P106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R94"/>
  <c r="P94"/>
  <c r="J89"/>
  <c r="J88"/>
  <c r="F88"/>
  <c r="F86"/>
  <c r="E84"/>
  <c r="J59"/>
  <c r="J58"/>
  <c r="F58"/>
  <c r="F56"/>
  <c r="E54"/>
  <c r="J20"/>
  <c r="E20"/>
  <c r="F59"/>
  <c r="J19"/>
  <c r="J14"/>
  <c r="J56"/>
  <c r="E7"/>
  <c r="E80"/>
  <c i="3" r="J39"/>
  <c r="J38"/>
  <c i="1" r="AY57"/>
  <c i="3" r="J37"/>
  <c i="1" r="AX57"/>
  <c i="3"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T163"/>
  <c r="R164"/>
  <c r="R163"/>
  <c r="P164"/>
  <c r="P163"/>
  <c r="BI160"/>
  <c r="BH160"/>
  <c r="BG160"/>
  <c r="BF160"/>
  <c r="T160"/>
  <c r="T159"/>
  <c r="R160"/>
  <c r="R159"/>
  <c r="P160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0"/>
  <c r="BH120"/>
  <c r="BG120"/>
  <c r="BF120"/>
  <c r="T120"/>
  <c r="R120"/>
  <c r="P120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4"/>
  <c r="BH94"/>
  <c r="BG94"/>
  <c r="BF94"/>
  <c r="T94"/>
  <c r="R94"/>
  <c r="P94"/>
  <c r="J89"/>
  <c r="J88"/>
  <c r="F88"/>
  <c r="F86"/>
  <c r="E84"/>
  <c r="J59"/>
  <c r="J58"/>
  <c r="F58"/>
  <c r="F56"/>
  <c r="E54"/>
  <c r="J20"/>
  <c r="E20"/>
  <c r="F89"/>
  <c r="J19"/>
  <c r="J14"/>
  <c r="J86"/>
  <c r="E7"/>
  <c r="E80"/>
  <c i="2" r="J39"/>
  <c r="J38"/>
  <c i="1" r="AY56"/>
  <c i="2" r="J37"/>
  <c i="1" r="AX56"/>
  <c i="2"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T138"/>
  <c r="R139"/>
  <c r="R138"/>
  <c r="P139"/>
  <c r="P138"/>
  <c r="BI135"/>
  <c r="BH135"/>
  <c r="BG135"/>
  <c r="BF135"/>
  <c r="T135"/>
  <c r="T134"/>
  <c r="R135"/>
  <c r="R134"/>
  <c r="P135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J88"/>
  <c r="J87"/>
  <c r="F87"/>
  <c r="F85"/>
  <c r="E83"/>
  <c r="J59"/>
  <c r="J58"/>
  <c r="F58"/>
  <c r="F56"/>
  <c r="E54"/>
  <c r="J20"/>
  <c r="E20"/>
  <c r="F88"/>
  <c r="J19"/>
  <c r="J14"/>
  <c r="J56"/>
  <c r="E7"/>
  <c r="E79"/>
  <c i="1" r="L50"/>
  <c r="AM50"/>
  <c r="AM49"/>
  <c r="L49"/>
  <c r="AM47"/>
  <c r="L47"/>
  <c r="L45"/>
  <c r="L44"/>
  <c i="2" r="BK131"/>
  <c i="3" r="J168"/>
  <c r="J115"/>
  <c i="4" r="BK228"/>
  <c i="2" r="BK122"/>
  <c i="3" r="BK152"/>
  <c i="4" r="J100"/>
  <c i="2" r="BK160"/>
  <c r="BK96"/>
  <c i="3" r="BK109"/>
  <c i="4" r="J166"/>
  <c i="2" r="BK125"/>
  <c r="J135"/>
  <c i="3" r="BK147"/>
  <c i="4" r="BK268"/>
  <c i="2" r="J152"/>
  <c i="3" r="J185"/>
  <c r="J120"/>
  <c i="4" r="BK253"/>
  <c i="2" r="J160"/>
  <c i="3" r="J134"/>
  <c i="4" r="J158"/>
  <c r="BK211"/>
  <c i="2" r="J143"/>
  <c i="3" r="BK112"/>
  <c i="4" r="J198"/>
  <c r="J188"/>
  <c i="2" r="J131"/>
  <c i="3" r="BK179"/>
  <c i="4" r="J201"/>
  <c r="BK120"/>
  <c i="2" r="BK152"/>
  <c i="3" r="BK187"/>
  <c i="4" r="J176"/>
  <c i="2" r="J164"/>
  <c i="3" r="BK183"/>
  <c r="J144"/>
  <c i="4" r="J211"/>
  <c i="2" r="BK113"/>
  <c i="3" r="BK137"/>
  <c i="4" r="J228"/>
  <c r="BK230"/>
  <c i="2" r="BK143"/>
  <c i="3" r="BK160"/>
  <c i="4" r="J230"/>
  <c i="2" r="J99"/>
  <c i="3" r="BK115"/>
  <c i="4" r="J262"/>
  <c r="J94"/>
  <c i="2" r="BK149"/>
  <c i="3" r="J179"/>
  <c i="4" r="BK150"/>
  <c r="J112"/>
  <c i="2" r="BK93"/>
  <c i="3" r="BK125"/>
  <c i="4" r="J247"/>
  <c r="BK262"/>
  <c i="3" r="BK154"/>
  <c r="BK185"/>
  <c i="4" r="BK112"/>
  <c i="3" r="J152"/>
  <c i="4" r="BK182"/>
  <c r="BK166"/>
  <c i="2" r="J149"/>
  <c i="3" r="J154"/>
  <c r="J183"/>
  <c i="4" r="J136"/>
  <c r="J98"/>
  <c i="2" r="J122"/>
  <c i="3" r="BK106"/>
  <c i="4" r="J225"/>
  <c r="BK220"/>
  <c i="2" r="J108"/>
  <c i="4" r="J120"/>
  <c r="BK266"/>
  <c i="2" r="BK108"/>
  <c i="3" r="J94"/>
  <c r="J164"/>
  <c i="4" r="BK142"/>
  <c r="J150"/>
  <c i="2" r="J146"/>
  <c i="3" r="J128"/>
  <c i="4" r="J220"/>
  <c i="2" r="BK102"/>
  <c i="3" r="J189"/>
  <c i="4" r="BK225"/>
  <c i="1" r="AS58"/>
  <c i="3" r="J137"/>
  <c i="4" r="BK218"/>
  <c r="BK128"/>
  <c i="3" r="BK171"/>
  <c i="4" r="J270"/>
  <c r="BK223"/>
  <c i="2" r="BK105"/>
  <c i="3" r="J106"/>
  <c i="4" r="J106"/>
  <c i="2" r="J102"/>
  <c i="3" r="BK164"/>
  <c r="J103"/>
  <c i="4" r="BK201"/>
  <c i="2" r="BK158"/>
  <c i="3" r="BK177"/>
  <c i="4" r="J253"/>
  <c r="J243"/>
  <c i="2" r="BK135"/>
  <c i="3" r="J171"/>
  <c i="4" r="J128"/>
  <c i="1" r="AS55"/>
  <c i="4" r="BK126"/>
  <c i="2" r="J166"/>
  <c i="3" r="J177"/>
  <c i="4" r="BK258"/>
  <c i="2" r="J158"/>
  <c i="3" r="BK140"/>
  <c i="4" r="BK243"/>
  <c r="BK247"/>
  <c i="2" r="BK146"/>
  <c i="3" r="J147"/>
  <c i="4" r="BK136"/>
  <c r="J142"/>
  <c i="2" r="BK164"/>
  <c i="3" r="J140"/>
  <c i="4" r="BK98"/>
  <c i="2" r="J105"/>
  <c i="3" r="BK120"/>
  <c r="J112"/>
  <c i="4" r="J173"/>
  <c i="2" r="J116"/>
  <c i="3" r="BK189"/>
  <c i="4" r="BK106"/>
  <c r="BK270"/>
  <c i="3" r="BK128"/>
  <c i="4" r="J215"/>
  <c i="2" r="BK166"/>
  <c i="3" r="BK134"/>
  <c i="4" r="BK100"/>
  <c r="J258"/>
  <c i="2" r="BK139"/>
  <c i="3" r="BK131"/>
  <c i="4" r="J223"/>
  <c r="BK153"/>
  <c i="2" r="BK154"/>
  <c i="3" r="BK174"/>
  <c i="4" r="J250"/>
  <c r="J145"/>
  <c i="2" r="J162"/>
  <c i="3" r="J125"/>
  <c i="4" r="BK171"/>
  <c r="J264"/>
  <c i="2" r="BK162"/>
  <c i="3" r="BK157"/>
  <c i="4" r="J256"/>
  <c i="2" r="BK119"/>
  <c i="3" r="BK94"/>
  <c i="4" r="BK188"/>
  <c r="BK158"/>
  <c i="3" r="J149"/>
  <c r="J131"/>
  <c i="4" r="J218"/>
  <c i="2" r="J113"/>
  <c i="3" r="BK100"/>
  <c i="4" r="J126"/>
  <c r="J236"/>
  <c i="2" r="J128"/>
  <c i="3" r="J160"/>
  <c i="4" r="J182"/>
  <c i="2" r="J139"/>
  <c i="3" r="BK144"/>
  <c i="4" r="BK256"/>
  <c r="J153"/>
  <c i="2" r="BK116"/>
  <c i="3" r="BK103"/>
  <c r="BK149"/>
  <c i="4" r="BK198"/>
  <c i="3" r="J100"/>
  <c r="BK168"/>
  <c i="4" r="BK264"/>
  <c i="2" r="J119"/>
  <c i="3" r="J109"/>
  <c i="4" r="BK176"/>
  <c r="BK145"/>
  <c i="3" r="BK98"/>
  <c r="J187"/>
  <c i="4" r="BK94"/>
  <c i="2" r="J125"/>
  <c i="3" r="BK191"/>
  <c i="4" r="J266"/>
  <c r="J268"/>
  <c i="2" r="J96"/>
  <c i="3" r="J174"/>
  <c i="4" r="BK250"/>
  <c i="2" r="J154"/>
  <c i="3" r="J157"/>
  <c i="4" r="BK215"/>
  <c i="2" r="BK128"/>
  <c r="BK99"/>
  <c i="3" r="J98"/>
  <c i="4" r="J171"/>
  <c i="2" r="J93"/>
  <c i="3" r="J191"/>
  <c i="4" r="BK173"/>
  <c r="BK236"/>
  <c i="2" l="1" r="P112"/>
  <c r="P157"/>
  <c i="3" r="T93"/>
  <c r="T143"/>
  <c r="T167"/>
  <c i="4" r="R93"/>
  <c i="2" r="BK112"/>
  <c r="J112"/>
  <c r="J65"/>
  <c r="BK157"/>
  <c r="J157"/>
  <c r="J69"/>
  <c i="3" r="BK93"/>
  <c r="J93"/>
  <c r="J64"/>
  <c r="R119"/>
  <c r="BK182"/>
  <c r="J182"/>
  <c r="J70"/>
  <c i="4" r="BK157"/>
  <c r="J157"/>
  <c r="J65"/>
  <c r="P214"/>
  <c i="2" r="BK92"/>
  <c r="J92"/>
  <c r="J64"/>
  <c r="T112"/>
  <c r="BK142"/>
  <c r="J142"/>
  <c r="J68"/>
  <c r="T157"/>
  <c i="3" r="BK119"/>
  <c r="J119"/>
  <c r="J65"/>
  <c r="R143"/>
  <c r="R167"/>
  <c i="4" r="P93"/>
  <c r="BK214"/>
  <c r="J214"/>
  <c r="J66"/>
  <c i="2" r="R112"/>
  <c r="T142"/>
  <c i="3" r="R93"/>
  <c r="P143"/>
  <c r="BK167"/>
  <c r="J167"/>
  <c r="J69"/>
  <c r="T182"/>
  <c i="4" r="BK93"/>
  <c r="R157"/>
  <c r="T246"/>
  <c i="2" r="R92"/>
  <c r="P142"/>
  <c i="3" r="T119"/>
  <c r="P182"/>
  <c i="4" r="T93"/>
  <c r="R214"/>
  <c r="P246"/>
  <c r="P261"/>
  <c i="2" r="T92"/>
  <c r="T91"/>
  <c r="R157"/>
  <c i="3" r="P119"/>
  <c r="P167"/>
  <c i="4" r="T157"/>
  <c r="R246"/>
  <c r="R261"/>
  <c i="2" r="P92"/>
  <c r="P91"/>
  <c i="1" r="AU56"/>
  <c i="2" r="R142"/>
  <c i="3" r="P93"/>
  <c r="P92"/>
  <c i="1" r="AU57"/>
  <c i="3" r="BK143"/>
  <c r="J143"/>
  <c r="J66"/>
  <c r="R182"/>
  <c i="4" r="P157"/>
  <c r="T214"/>
  <c r="BK246"/>
  <c r="J246"/>
  <c r="J69"/>
  <c r="BK261"/>
  <c r="J261"/>
  <c r="J70"/>
  <c r="T261"/>
  <c i="2" r="BK138"/>
  <c r="J138"/>
  <c r="J67"/>
  <c i="3" r="BK163"/>
  <c r="J163"/>
  <c r="J68"/>
  <c i="4" r="BK235"/>
  <c r="J235"/>
  <c r="J67"/>
  <c i="3" r="BK159"/>
  <c r="J159"/>
  <c r="J67"/>
  <c i="4" r="BK242"/>
  <c r="J242"/>
  <c r="J68"/>
  <c i="2" r="BK134"/>
  <c r="J134"/>
  <c r="J66"/>
  <c i="3" r="BK92"/>
  <c r="J92"/>
  <c i="4" r="BE171"/>
  <c r="BE228"/>
  <c r="BE230"/>
  <c r="BE236"/>
  <c r="BE250"/>
  <c r="BE268"/>
  <c r="J86"/>
  <c r="BE100"/>
  <c r="BE106"/>
  <c r="BE112"/>
  <c r="BE120"/>
  <c r="BE145"/>
  <c r="BE158"/>
  <c r="BE198"/>
  <c r="BE223"/>
  <c r="BE253"/>
  <c r="F89"/>
  <c r="BE150"/>
  <c r="BE218"/>
  <c r="BE258"/>
  <c r="BE266"/>
  <c r="BE98"/>
  <c r="BE136"/>
  <c r="BE182"/>
  <c r="BE215"/>
  <c r="BE225"/>
  <c r="E50"/>
  <c r="BE243"/>
  <c r="BE247"/>
  <c r="BE262"/>
  <c r="BE188"/>
  <c r="BE201"/>
  <c r="BE211"/>
  <c r="BE264"/>
  <c r="BE94"/>
  <c r="BE126"/>
  <c r="BE128"/>
  <c r="BE173"/>
  <c r="BE176"/>
  <c r="BE270"/>
  <c r="BE142"/>
  <c r="BE153"/>
  <c r="BE166"/>
  <c r="BE220"/>
  <c r="BE256"/>
  <c i="2" r="BK91"/>
  <c r="J91"/>
  <c i="3" r="BE179"/>
  <c r="J56"/>
  <c r="BE137"/>
  <c r="BE140"/>
  <c r="BE152"/>
  <c r="E50"/>
  <c r="BE106"/>
  <c r="BE109"/>
  <c r="BE120"/>
  <c r="BE164"/>
  <c r="BE168"/>
  <c r="BE171"/>
  <c r="BE191"/>
  <c r="F59"/>
  <c r="BE131"/>
  <c r="BE144"/>
  <c r="BE149"/>
  <c r="BE94"/>
  <c r="BE125"/>
  <c r="BE154"/>
  <c r="BE183"/>
  <c r="BE187"/>
  <c r="BE103"/>
  <c r="BE128"/>
  <c r="BE157"/>
  <c r="BE177"/>
  <c r="BE185"/>
  <c r="BE98"/>
  <c r="BE100"/>
  <c r="BE112"/>
  <c r="BE115"/>
  <c r="BE134"/>
  <c r="BE147"/>
  <c r="BE160"/>
  <c r="BE174"/>
  <c r="BE189"/>
  <c i="2" r="BE93"/>
  <c r="BE154"/>
  <c r="BE158"/>
  <c r="BE160"/>
  <c r="BE99"/>
  <c r="BE108"/>
  <c r="BE131"/>
  <c r="BE135"/>
  <c r="BE146"/>
  <c r="BE149"/>
  <c r="J85"/>
  <c r="BE102"/>
  <c r="BE105"/>
  <c r="BE113"/>
  <c r="BE116"/>
  <c r="BE119"/>
  <c r="BE122"/>
  <c r="BE125"/>
  <c r="BE128"/>
  <c r="BE162"/>
  <c r="BE164"/>
  <c r="F59"/>
  <c r="BE139"/>
  <c r="BE152"/>
  <c r="E50"/>
  <c r="BE96"/>
  <c r="BE143"/>
  <c r="BE166"/>
  <c r="F39"/>
  <c i="1" r="BD56"/>
  <c i="4" r="J36"/>
  <c i="1" r="AW59"/>
  <c i="3" r="F36"/>
  <c i="1" r="BA57"/>
  <c i="3" r="J36"/>
  <c i="1" r="AW57"/>
  <c i="3" r="F37"/>
  <c i="1" r="BB57"/>
  <c i="4" r="F37"/>
  <c i="1" r="BB59"/>
  <c r="BB58"/>
  <c r="AX58"/>
  <c i="2" r="J32"/>
  <c i="3" r="F39"/>
  <c i="1" r="BD57"/>
  <c i="2" r="J36"/>
  <c i="1" r="AW56"/>
  <c i="2" r="F38"/>
  <c i="1" r="BC56"/>
  <c i="4" r="F39"/>
  <c i="1" r="BD59"/>
  <c r="BD58"/>
  <c i="2" r="F37"/>
  <c i="1" r="BB56"/>
  <c i="2" r="F36"/>
  <c i="1" r="BA56"/>
  <c i="3" r="J32"/>
  <c i="4" r="F38"/>
  <c i="1" r="BC59"/>
  <c r="BC58"/>
  <c r="AY58"/>
  <c i="3" r="F38"/>
  <c i="1" r="BC57"/>
  <c r="AS54"/>
  <c i="4" r="F36"/>
  <c i="1" r="BA59"/>
  <c r="BA58"/>
  <c r="AW58"/>
  <c i="3" l="1" r="R92"/>
  <c i="4" r="T92"/>
  <c i="2" r="R91"/>
  <c i="4" r="R92"/>
  <c r="P92"/>
  <c i="1" r="AU59"/>
  <c i="3" r="T92"/>
  <c i="4" r="BK92"/>
  <c r="J92"/>
  <c r="J63"/>
  <c r="J93"/>
  <c r="J64"/>
  <c i="1" r="AG57"/>
  <c i="3" r="J63"/>
  <c i="1" r="AG56"/>
  <c i="2" r="J63"/>
  <c i="1" r="AU58"/>
  <c r="AU55"/>
  <c r="AU54"/>
  <c i="3" r="J35"/>
  <c i="1" r="AV57"/>
  <c r="AT57"/>
  <c r="AN57"/>
  <c i="2" r="F35"/>
  <c i="1" r="AZ56"/>
  <c r="BA55"/>
  <c r="AW55"/>
  <c r="BC55"/>
  <c i="2" r="J35"/>
  <c i="1" r="AV56"/>
  <c r="AT56"/>
  <c r="AN56"/>
  <c r="AG55"/>
  <c i="4" r="F35"/>
  <c i="1" r="AZ59"/>
  <c r="AZ58"/>
  <c r="AV58"/>
  <c r="AT58"/>
  <c r="BB55"/>
  <c r="BD55"/>
  <c i="3" r="F35"/>
  <c i="1" r="AZ57"/>
  <c i="4" r="J35"/>
  <c i="1" r="AV59"/>
  <c r="AT59"/>
  <c i="3" l="1" r="J41"/>
  <c i="2" r="J41"/>
  <c i="1" r="BD54"/>
  <c r="W33"/>
  <c r="BC54"/>
  <c r="AY54"/>
  <c r="AY55"/>
  <c r="AZ55"/>
  <c r="AV55"/>
  <c r="AT55"/>
  <c r="AN55"/>
  <c i="4" r="J32"/>
  <c i="1" r="AG59"/>
  <c r="AG58"/>
  <c r="AG54"/>
  <c r="BB54"/>
  <c r="W31"/>
  <c r="AX55"/>
  <c r="BA54"/>
  <c r="AW54"/>
  <c r="AK30"/>
  <c i="4" l="1" r="J41"/>
  <c i="1" r="AN58"/>
  <c r="AN59"/>
  <c r="AX54"/>
  <c r="AZ54"/>
  <c r="AV54"/>
  <c r="AK29"/>
  <c r="W32"/>
  <c r="AK26"/>
  <c r="AK35"/>
  <c r="W30"/>
  <c l="1"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<sst xmlns="http://schemas.openxmlformats.org/spreadsheetml/2006/main">
  <si>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</si>
  <si>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</si>
  <si>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</si>
  <si>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</si>
  <si>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</si>
  <si>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{3231ee67-f0c3-436d-b37c-a0e00a66d63a}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</si>
  <si>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</si>
  <si>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</si>
  <si>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</si>
  <si>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</si>
  <si>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</si>
  <si>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</si>
  <si>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</si>
  <si>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</si>
  <si>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</si>
  <si>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GE16/04/01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</si>
  <si>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</si>
  <si>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</si>
  <si>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cesty v k.ú. Křenov u Kájova</t>
  </si>
  <si>
    <t>KSO:</t>
  </si>
  <si>
    <t>CC-CZ:</t>
  </si>
  <si>
    <t>Místo:</t>
  </si>
  <si>
    <t xml:space="preserve"> </t>
  </si>
  <si>
    <t>Datum:</t>
  </si>
  <si>
    <t>25. 3. 2021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</si>
  <si>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</si>
  <si>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</si>
  <si>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</si>
  <si>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</si>
  <si>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</si>
  <si>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</si>
  <si>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</si>
  <si>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</si>
  <si>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</si>
  <si>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</si>
  <si>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</si>
  <si>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</si>
  <si>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</si>
  <si>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</si>
  <si>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</si>
  <si>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</si>
  <si>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</si>
  <si>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</si>
  <si>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</si>
  <si>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</si>
  <si>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</si>
  <si>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</si>
  <si>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</si>
  <si>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</si>
  <si>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</si>
  <si>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</si>
  <si>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</si>
  <si>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</si>
  <si>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</si>
  <si>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</si>
  <si>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</si>
  <si>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</si>
  <si>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</si>
  <si>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</si>
  <si>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</si>
  <si>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</si>
  <si>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</si>
  <si>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</si>
  <si>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</si>
  <si>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</si>
  <si>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</si>
  <si>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</si>
  <si>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</si>
  <si>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</si>
  <si>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</si>
  <si>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</si>
  <si>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</si>
  <si>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</si>
  <si>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</si>
  <si>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POLNÍ CESTA - C1</t>
  </si>
  <si>
    <t>STA</t>
  </si>
  <si>
    <t>1</t>
  </si>
  <si>
    <t>{cba50e41-d38a-4e4f-a023-2d72fa0bfd7e}</t>
  </si>
  <si>
    <t>2</t>
  </si>
  <si>
    <t>/</t>
  </si>
  <si>
    <t>C1-1</t>
  </si>
  <si>
    <t>0,00-0,12</t>
  </si>
  <si>
    <t>Soupis</t>
  </si>
  <si>
    <t>{52b364a1-4f37-4efe-af6b-5c4ce5502e40}</t>
  </si>
  <si>
    <t>C1-2</t>
  </si>
  <si>
    <t>0,12-0,613</t>
  </si>
  <si>
    <t>{a5d951f9-c52a-4dda-a117-67070d856ea9}</t>
  </si>
  <si>
    <t>SO 02</t>
  </si>
  <si>
    <t>POLNÍ CESTA - C1667</t>
  </si>
  <si>
    <t>{01764a55-4829-492e-813c-ae85f7659034}</t>
  </si>
  <si>
    <t>C1667-1</t>
  </si>
  <si>
    <t>0,00-0,768</t>
  </si>
  <si>
    <t>{989a84cb-24a3-49b5-9dad-024b36f5c6eb}</t>
  </si>
  <si>
    <t>KRYCÍ LIST SOUPISU PRACÍ</t>
  </si>
  <si>
    <t>Objekt:</t>
  </si>
  <si>
    <t>SO 01 - POLNÍ CESTA - C1</t>
  </si>
  <si>
    <t>Soupis:</t>
  </si>
  <si>
    <t>C1-1 - 0,00-0,12</t>
  </si>
  <si>
    <t>REKAPITULACE ČLENĚNÍ SOUPISU PRACÍ</t>
  </si>
  <si>
    <t>Kód dílu - Popis</t>
  </si>
  <si>
    <t>Cena celkem [CZK]</t>
  </si>
  <si>
    <t>-1</t>
  </si>
  <si>
    <t>1 - Zemní práce</t>
  </si>
  <si>
    <t>5 - Komunikace</t>
  </si>
  <si>
    <t>93 - Dokončovací práce inženýrských staveb</t>
  </si>
  <si>
    <t>99 - Staveništní přesun hmot</t>
  </si>
  <si>
    <t>D96 - Přesuny suti a vybouraných hmot</t>
  </si>
  <si>
    <t>ON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</si>
  <si>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</si>
  <si>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</si>
  <si>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</si>
  <si>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</si>
  <si>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</si>
  <si>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</si>
  <si>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</si>
  <si>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</si>
  <si>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</si>
  <si>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</si>
  <si>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</si>
  <si>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</si>
  <si>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</si>
  <si>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</si>
  <si>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</si>
  <si>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</si>
  <si>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113151214</t>
  </si>
  <si>
    <t>Frézování živičného krytu tl 50 mm pruh š 0,5 m pl do 500 m2 bez překážek v trase</t>
  </si>
  <si>
    <t>m2</t>
  </si>
  <si>
    <t>4</t>
  </si>
  <si>
    <t>1944978274</t>
  </si>
  <si>
    <t>PP</t>
  </si>
  <si>
    <t>Online PSC</t>
  </si>
  <si>
    <t>https://podminky.urs.cz/item/CS_URS_2021_01/113151214</t>
  </si>
  <si>
    <t>122252203</t>
  </si>
  <si>
    <t>Odkopávky a prokopávky nezapažené pro silnice a dálnice v hornině třídy těžitelnosti I objem do 100 m3 strojně</t>
  </si>
  <si>
    <t>m3</t>
  </si>
  <si>
    <t>1110234579</t>
  </si>
  <si>
    <t>https://podminky.urs.cz/item/CS_URS_2021_01/122252203</t>
  </si>
  <si>
    <t>3</t>
  </si>
  <si>
    <t>181101102</t>
  </si>
  <si>
    <t>Úprava pláně v hornině třídy těžitelnosti I, skupiny 1 až 3 se zhutněním strojně</t>
  </si>
  <si>
    <t>711221412</t>
  </si>
  <si>
    <t>https://podminky.urs.cz/item/CS_URS_2021_01/181101102</t>
  </si>
  <si>
    <t>162751117</t>
  </si>
  <si>
    <t>Vodorovné přemístění do 10000 m výkopku/sypaniny z horniny třídy těžitelnosti I, skupiny 1 až 3</t>
  </si>
  <si>
    <t>463973077</t>
  </si>
  <si>
    <t>https://podminky.urs.cz/item/CS_URS_2021_01/162751117</t>
  </si>
  <si>
    <t>5</t>
  </si>
  <si>
    <t>171201201</t>
  </si>
  <si>
    <t>Uložení sypaniny na skládky nebo meziskládky</t>
  </si>
  <si>
    <t>1739204475</t>
  </si>
  <si>
    <t>https://podminky.urs.cz/item/CS_URS_2021_01/171201201</t>
  </si>
  <si>
    <t>6</t>
  </si>
  <si>
    <t>199000002</t>
  </si>
  <si>
    <t>Poplatek za uložení zeminy a kamení na recyklační skládce (skládkovné) kód odpadu 17 05 04</t>
  </si>
  <si>
    <t>t</t>
  </si>
  <si>
    <t>-253981358</t>
  </si>
  <si>
    <t>https://podminky.urs.cz/item/CS_URS_2021_01/199000002</t>
  </si>
  <si>
    <t>VV</t>
  </si>
  <si>
    <t>5,59*1,9 "Přepočtené koeficientem množství</t>
  </si>
  <si>
    <t>Komunikace</t>
  </si>
  <si>
    <t>7</t>
  </si>
  <si>
    <t>569251111</t>
  </si>
  <si>
    <t>Zpevnění krajnic štěrkopískem nebo kamenivem těženým tl 150 mm</t>
  </si>
  <si>
    <t>-198044247</t>
  </si>
  <si>
    <t>https://podminky.urs.cz/item/CS_URS_2021_01/569251111</t>
  </si>
  <si>
    <t>8</t>
  </si>
  <si>
    <t>564861111</t>
  </si>
  <si>
    <t>Podklad ze štěrkodrtě ŠD tl 200 mm</t>
  </si>
  <si>
    <t>1996255372</t>
  </si>
  <si>
    <t>https://podminky.urs.cz/item/CS_URS_2021_01/564861111</t>
  </si>
  <si>
    <t>9</t>
  </si>
  <si>
    <t>567122112</t>
  </si>
  <si>
    <t>Podklad ze směsi stmelené cementem SC C 8/10 (KSC I) tl 130 mm</t>
  </si>
  <si>
    <t>-1151656246</t>
  </si>
  <si>
    <t>https://podminky.urs.cz/item/CS_URS_2021_01/567122112</t>
  </si>
  <si>
    <t>10</t>
  </si>
  <si>
    <t>573111111</t>
  </si>
  <si>
    <t>Postřik živičný infiltrační s posypem z asfaltu množství 0,60 kg/m2</t>
  </si>
  <si>
    <t>306249895</t>
  </si>
  <si>
    <t>https://podminky.urs.cz/item/CS_URS_2021_01/573111111</t>
  </si>
  <si>
    <t>11</t>
  </si>
  <si>
    <t>565135121</t>
  </si>
  <si>
    <t>Asfaltový beton vrstva podkladní ACP 16 (obalované kamenivo OKS) tl 50 mm š přes 3 m</t>
  </si>
  <si>
    <t>464076848</t>
  </si>
  <si>
    <t>Asfaltový beton vrstva podkladní ACP 16 (obalované kamenivo střednězrnné - OKS) s rozprostřením a zhutněním v pruhu šířky přes 3 m, po zhutnění tl. 50 mm</t>
  </si>
  <si>
    <t>https://podminky.urs.cz/item/CS_URS_2022_02/565135121</t>
  </si>
  <si>
    <t>12</t>
  </si>
  <si>
    <t>573211111</t>
  </si>
  <si>
    <t>Postřik živičný spojovací z asfaltu v množství 0,60 kg/m2</t>
  </si>
  <si>
    <t>-1618183500</t>
  </si>
  <si>
    <t>https://podminky.urs.cz/item/CS_URS_2021_01/573211111</t>
  </si>
  <si>
    <t>13</t>
  </si>
  <si>
    <t>577144141</t>
  </si>
  <si>
    <t>Asfaltový beton vrstva obrusná ACO 11 (ABS) tř. I tl 50 mm š přes 3 m z modifikovaného asfaltu</t>
  </si>
  <si>
    <t>-1768302221</t>
  </si>
  <si>
    <t>Asfaltový beton vrstva obrusná ACO 11 (ABS) s rozprostřením a se zhutněním z modifikovaného asfaltu v pruhu šířky přes 3 m, po zhutnění tl. 50 mm</t>
  </si>
  <si>
    <t>https://podminky.urs.cz/item/CS_URS_2022_02/577144141</t>
  </si>
  <si>
    <t>93</t>
  </si>
  <si>
    <t>Dokončovací práce inženýrských staveb</t>
  </si>
  <si>
    <t>14</t>
  </si>
  <si>
    <t>938909612</t>
  </si>
  <si>
    <t>Odstranění nánosu na krajnicích tl do 200 mm</t>
  </si>
  <si>
    <t>2119308858</t>
  </si>
  <si>
    <t>https://podminky.urs.cz/item/CS_URS_2021_01/938909612</t>
  </si>
  <si>
    <t>99</t>
  </si>
  <si>
    <t>Staveništní přesun hmot</t>
  </si>
  <si>
    <t>998225111</t>
  </si>
  <si>
    <t>Přesun hmot pro pozemní komunikace s krytem z kamene, monolitickým betonovým nebo živičným</t>
  </si>
  <si>
    <t>-130472949</t>
  </si>
  <si>
    <t>https://podminky.urs.cz/item/CS_URS_2021_01/998225111</t>
  </si>
  <si>
    <t>D96</t>
  </si>
  <si>
    <t>Přesuny suti a vybouraných hmot</t>
  </si>
  <si>
    <t>16</t>
  </si>
  <si>
    <t>997221611</t>
  </si>
  <si>
    <t>Nakládání suti na dopravní prostředky pro vodorovnou dopravu</t>
  </si>
  <si>
    <t>-1028060054</t>
  </si>
  <si>
    <t>https://podminky.urs.cz/item/CS_URS_2021_01/997221611</t>
  </si>
  <si>
    <t>17</t>
  </si>
  <si>
    <t>997013501</t>
  </si>
  <si>
    <t>Odvoz suti a vybouraných hmot na skládku nebo meziskládku do 1 km se složením</t>
  </si>
  <si>
    <t>-1955849956</t>
  </si>
  <si>
    <t>https://podminky.urs.cz/item/CS_URS_2021_01/997013501</t>
  </si>
  <si>
    <t>18</t>
  </si>
  <si>
    <t>997013509</t>
  </si>
  <si>
    <t>Příplatek k odvozu suti a vybouraných hmot na skládku ZKD 1 km přes 1 km</t>
  </si>
  <si>
    <t>-1425260825</t>
  </si>
  <si>
    <t>https://podminky.urs.cz/item/CS_URS_2021_01/997013509</t>
  </si>
  <si>
    <t>19</t>
  </si>
  <si>
    <t>979093111</t>
  </si>
  <si>
    <t>Uložení suti na skládku bez zhutnění</t>
  </si>
  <si>
    <t>-1855441107</t>
  </si>
  <si>
    <t>20</t>
  </si>
  <si>
    <t>997013871</t>
  </si>
  <si>
    <t xml:space="preserve">Poplatek za uložení stavebního odpadu na recyklační skládce (skládkovné) směsného stavebního a demoličního kód odpadu  17 09 04</t>
  </si>
  <si>
    <t>1971313513</t>
  </si>
  <si>
    <t>Poplatek za uložení stavebního odpadu na recyklační skládce (skládkovné) směsného stavebního a demoličního kód odpadu 17 09 04</t>
  </si>
  <si>
    <t>https://podminky.urs.cz/item/CS_URS_2021_01/997013871</t>
  </si>
  <si>
    <t>ON</t>
  </si>
  <si>
    <t>Ostatní náklady</t>
  </si>
  <si>
    <t>ON001</t>
  </si>
  <si>
    <t>Dopravní opatření</t>
  </si>
  <si>
    <t>kpl</t>
  </si>
  <si>
    <t>-277063872</t>
  </si>
  <si>
    <t>22</t>
  </si>
  <si>
    <t>ON002</t>
  </si>
  <si>
    <t>Geodetické zaměření</t>
  </si>
  <si>
    <t>-990178462</t>
  </si>
  <si>
    <t>23</t>
  </si>
  <si>
    <t>ON003</t>
  </si>
  <si>
    <t>Projektová dokumentace skutečného provedení</t>
  </si>
  <si>
    <t>-211817081</t>
  </si>
  <si>
    <t>24</t>
  </si>
  <si>
    <t>ON004</t>
  </si>
  <si>
    <t>Geologické zkoušky</t>
  </si>
  <si>
    <t>-492837410</t>
  </si>
  <si>
    <t>25</t>
  </si>
  <si>
    <t>ON005</t>
  </si>
  <si>
    <t>Ostatní práce a dodávky výše neuvedené</t>
  </si>
  <si>
    <t>-1752011565</t>
  </si>
  <si>
    <t>C1-2 - 0,12-0,613</t>
  </si>
  <si>
    <t>91 - Doplňující práce na komunikaci</t>
  </si>
  <si>
    <t>184807111</t>
  </si>
  <si>
    <t>Ochrana stromu bedněním - zřízení</t>
  </si>
  <si>
    <t>-969556331</t>
  </si>
  <si>
    <t>0,5*2*4*74</t>
  </si>
  <si>
    <t>Součet</t>
  </si>
  <si>
    <t>184807112</t>
  </si>
  <si>
    <t>Ochrana stromu bedněním - odstranění</t>
  </si>
  <si>
    <t>1810660110</t>
  </si>
  <si>
    <t>113154123</t>
  </si>
  <si>
    <t>Frézování živičného krytu tl 50 mm pruh š 1 m pl do 500 m2 bez překážek v trase</t>
  </si>
  <si>
    <t>-1475045597</t>
  </si>
  <si>
    <t>https://podminky.urs.cz/item/CS_URS_2021_01/113154123</t>
  </si>
  <si>
    <t>-996197639</t>
  </si>
  <si>
    <t>181152302</t>
  </si>
  <si>
    <t>Úprava pláně pro silnice a dálnice v zářezech se zhutněním</t>
  </si>
  <si>
    <t>-1741100887</t>
  </si>
  <si>
    <t>https://podminky.urs.cz/item/CS_URS_2021_01/181152302</t>
  </si>
  <si>
    <t>1723205318</t>
  </si>
  <si>
    <t>-1830086143</t>
  </si>
  <si>
    <t>171201231</t>
  </si>
  <si>
    <t>-1991190525</t>
  </si>
  <si>
    <t>https://podminky.urs.cz/item/CS_URS_2021_01/171201231</t>
  </si>
  <si>
    <t>70,95*1,9 "Přepočtené koeficientem množství</t>
  </si>
  <si>
    <t>-698846411</t>
  </si>
  <si>
    <t>493*0,5*2</t>
  </si>
  <si>
    <t>558239210</t>
  </si>
  <si>
    <t>1283453406</t>
  </si>
  <si>
    <t>-72530532</t>
  </si>
  <si>
    <t>1108856951</t>
  </si>
  <si>
    <t>1204094446</t>
  </si>
  <si>
    <t>798520001</t>
  </si>
  <si>
    <t>91</t>
  </si>
  <si>
    <t>Doplňující práce na komunikaci</t>
  </si>
  <si>
    <t>914511112</t>
  </si>
  <si>
    <t>Montáž sloupku dopravních značek délky do 3,5 m s betonovým základem a patkou</t>
  </si>
  <si>
    <t>kus</t>
  </si>
  <si>
    <t>987673575</t>
  </si>
  <si>
    <t>https://podminky.urs.cz/item/CS_URS_2021_01/914511112</t>
  </si>
  <si>
    <t>404421100000</t>
  </si>
  <si>
    <t>Sloupek k dopravnímu značení žárově zinkováno</t>
  </si>
  <si>
    <t>-1205495325</t>
  </si>
  <si>
    <t>914111111</t>
  </si>
  <si>
    <t>Montáž svislé dopravní značky do velikosti 1 m2 objímkami na sloupek nebo konzolu</t>
  </si>
  <si>
    <t>-1075786221</t>
  </si>
  <si>
    <t>https://podminky.urs.cz/item/CS_URS_2021_01/914111111</t>
  </si>
  <si>
    <t>40444940.A</t>
  </si>
  <si>
    <t>Značka dopravní IS12a</t>
  </si>
  <si>
    <t>-76844754</t>
  </si>
  <si>
    <t>912211111</t>
  </si>
  <si>
    <t>Montáž směrového sloupku silničního plastového prosté uložení bez betonového základu</t>
  </si>
  <si>
    <t>592332661</t>
  </si>
  <si>
    <t>https://podminky.urs.cz/item/CS_URS_2021_01/912211111</t>
  </si>
  <si>
    <t>91001</t>
  </si>
  <si>
    <t>Směrový sloupek Z11g</t>
  </si>
  <si>
    <t>-555994602</t>
  </si>
  <si>
    <t>1802323271</t>
  </si>
  <si>
    <t>-526651888</t>
  </si>
  <si>
    <t>2112765227</t>
  </si>
  <si>
    <t>1661291810</t>
  </si>
  <si>
    <t>26</t>
  </si>
  <si>
    <t>1679897064</t>
  </si>
  <si>
    <t>27</t>
  </si>
  <si>
    <t>553464256</t>
  </si>
  <si>
    <t>28</t>
  </si>
  <si>
    <t>1433890113</t>
  </si>
  <si>
    <t>29</t>
  </si>
  <si>
    <t>-300888796</t>
  </si>
  <si>
    <t>30</t>
  </si>
  <si>
    <t>1720440683</t>
  </si>
  <si>
    <t>31</t>
  </si>
  <si>
    <t>-1182387403</t>
  </si>
  <si>
    <t>32</t>
  </si>
  <si>
    <t>-1030034254</t>
  </si>
  <si>
    <t>33</t>
  </si>
  <si>
    <t>342617558</t>
  </si>
  <si>
    <t>SO 02 - POLNÍ CESTA - C1667</t>
  </si>
  <si>
    <t>C1667-1 - 0,00-0,768</t>
  </si>
  <si>
    <t>-556626967</t>
  </si>
  <si>
    <t>0,5*4*2*84</t>
  </si>
  <si>
    <t>-596098728</t>
  </si>
  <si>
    <t>113154113</t>
  </si>
  <si>
    <t>-1388620299</t>
  </si>
  <si>
    <t>https://podminky.urs.cz/item/CS_URS_2021_01/113154113</t>
  </si>
  <si>
    <t xml:space="preserve">konstrukce 1 : </t>
  </si>
  <si>
    <t>1815</t>
  </si>
  <si>
    <t>113107211</t>
  </si>
  <si>
    <t>Odstranění podkladu z kameniva těženého tl 100 mm strojně pl přes 200 m2</t>
  </si>
  <si>
    <t>185340444</t>
  </si>
  <si>
    <t>https://podminky.urs.cz/item/CS_URS_2021_01/113107211</t>
  </si>
  <si>
    <t>122252516</t>
  </si>
  <si>
    <t>Odkopávky a prokopávky zapažené pro silnice a dálnice v hornině třídy těžitelnosti I objem do 5000 m3 strojně</t>
  </si>
  <si>
    <t>-788630296</t>
  </si>
  <si>
    <t>https://podminky.urs.cz/item/CS_URS_2021_01/122252516</t>
  </si>
  <si>
    <t xml:space="preserve">konstrukce 2 : </t>
  </si>
  <si>
    <t>5911*0,25</t>
  </si>
  <si>
    <t xml:space="preserve">sjezdy : </t>
  </si>
  <si>
    <t>(11+19+88+3+16+57+6+21+16+14+19+32+17+27+29+10+6+24+26)*0,43</t>
  </si>
  <si>
    <t>129253101</t>
  </si>
  <si>
    <t>Čištění otevřených koryt vodotečí šíře dna do 5 m hl do 2,5 m v hornině třídy těžitelnosti I skupiny 3 strojně</t>
  </si>
  <si>
    <t>-706215912</t>
  </si>
  <si>
    <t>https://podminky.urs.cz/item/CS_URS_2021_01/129253101</t>
  </si>
  <si>
    <t xml:space="preserve">čištění příkopů : </t>
  </si>
  <si>
    <t>510*0,29</t>
  </si>
  <si>
    <t>129203109</t>
  </si>
  <si>
    <t>Příplatek za lepivost - čištění vodotečí v hor.3</t>
  </si>
  <si>
    <t>-656882247</t>
  </si>
  <si>
    <t>181951112</t>
  </si>
  <si>
    <t>-776113835</t>
  </si>
  <si>
    <t>https://podminky.urs.cz/item/CS_URS_2021_01/181951112</t>
  </si>
  <si>
    <t>(11+19+88+3+16+57+6+21+16+14+19+32+17+27+29+10+6+24+26)</t>
  </si>
  <si>
    <t>162551108</t>
  </si>
  <si>
    <t>Vodorovné přemístění do 3000 m výkopku/sypaniny z horniny třídy těžitelnosti I, skupiny 1 až 3</t>
  </si>
  <si>
    <t>914667303</t>
  </si>
  <si>
    <t>https://podminky.urs.cz/item/CS_URS_2021_01/162551108</t>
  </si>
  <si>
    <t xml:space="preserve"> recyklát na mezideponii a zpět : </t>
  </si>
  <si>
    <t>1815*0,05*2</t>
  </si>
  <si>
    <t>167151101</t>
  </si>
  <si>
    <t>Nakládání výkopku z hornin třídy těžitelnosti I, skupiny 1 až 3 do 100 m3</t>
  </si>
  <si>
    <t>1666613165</t>
  </si>
  <si>
    <t>https://podminky.urs.cz/item/CS_URS_2021_01/167151101</t>
  </si>
  <si>
    <t>1275183394</t>
  </si>
  <si>
    <t>1667,38+147,9</t>
  </si>
  <si>
    <t>-1035447886</t>
  </si>
  <si>
    <t>579761877</t>
  </si>
  <si>
    <t>1815,28*1,9 "Přepočtené koeficientem množství</t>
  </si>
  <si>
    <t>567531131</t>
  </si>
  <si>
    <t>Recyklace podkladu za studena na místě - rozpojení a reprofilace tl 250 mm plochy do 6000 m2</t>
  </si>
  <si>
    <t>-1290642236</t>
  </si>
  <si>
    <t>https://podminky.urs.cz/item/CS_URS_2021_01/567531131</t>
  </si>
  <si>
    <t>5911</t>
  </si>
  <si>
    <t xml:space="preserve">příplatek do hloubky : </t>
  </si>
  <si>
    <t>566111243</t>
  </si>
  <si>
    <t>Příplatek za aplikaci pojiva , pl. do 5000 m</t>
  </si>
  <si>
    <t>-1488549288</t>
  </si>
  <si>
    <t>58935160</t>
  </si>
  <si>
    <t>Hydraulické stabilizační pojivo do asf.recyklátu</t>
  </si>
  <si>
    <t>120507172</t>
  </si>
  <si>
    <t>1201603744</t>
  </si>
  <si>
    <t>658058332</t>
  </si>
  <si>
    <t>1192547251</t>
  </si>
  <si>
    <t>-1336676167</t>
  </si>
  <si>
    <t>185778374</t>
  </si>
  <si>
    <t>772193420</t>
  </si>
  <si>
    <t>-507377951</t>
  </si>
  <si>
    <t>-540046644</t>
  </si>
  <si>
    <t>1983554181</t>
  </si>
  <si>
    <t>1319399687</t>
  </si>
  <si>
    <t>304698945</t>
  </si>
  <si>
    <t>176256175</t>
  </si>
  <si>
    <t>1321611130</t>
  </si>
  <si>
    <t>917862111</t>
  </si>
  <si>
    <t>Osazení stojat. obrub.bet. s opěrou,lože z C 12/15 včetně obrubníku ABO 2 - 15 100/15/25</t>
  </si>
  <si>
    <t>m</t>
  </si>
  <si>
    <t>1157284542</t>
  </si>
  <si>
    <t xml:space="preserve">snížená obruba : </t>
  </si>
  <si>
    <t>5,18+9,1+3,2+5,2</t>
  </si>
  <si>
    <t>-1587840232</t>
  </si>
  <si>
    <t xml:space="preserve">čištění krajinc : </t>
  </si>
  <si>
    <t>768*0,5*2</t>
  </si>
  <si>
    <t>-630142289</t>
  </si>
  <si>
    <t>-1774223420</t>
  </si>
  <si>
    <t>34</t>
  </si>
  <si>
    <t>1260205806</t>
  </si>
  <si>
    <t>35</t>
  </si>
  <si>
    <t>-2124908298</t>
  </si>
  <si>
    <t>36</t>
  </si>
  <si>
    <t>-211539709</t>
  </si>
  <si>
    <t>37</t>
  </si>
  <si>
    <t>96169023</t>
  </si>
  <si>
    <t>38</t>
  </si>
  <si>
    <t>1821416249</t>
  </si>
  <si>
    <t>39</t>
  </si>
  <si>
    <t>-1739364688</t>
  </si>
  <si>
    <t>40</t>
  </si>
  <si>
    <t>-2086203893</t>
  </si>
  <si>
    <t>41</t>
  </si>
  <si>
    <t>1695111589</t>
  </si>
  <si>
    <t>42</t>
  </si>
  <si>
    <t>523976831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</si>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</sst>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7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0" fillId="5" borderId="8" xfId="0" applyFont="1" applyFill="1" applyBorder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3" fillId="0" borderId="13" xfId="0" applyNumberFormat="1" applyFont="1" applyBorder="1" applyAlignment="1"/>
    <xf numFmtId="166" fontId="33" fillId="0" borderId="14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>
      <alignment vertical="center" wrapText="1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3151214" TargetMode="External" /><Relationship Id="rId2" Type="http://schemas.openxmlformats.org/officeDocument/2006/relationships/hyperlink" Target="https://podminky.urs.cz/item/CS_URS_2021_01/122252203" TargetMode="External" /><Relationship Id="rId3" Type="http://schemas.openxmlformats.org/officeDocument/2006/relationships/hyperlink" Target="https://podminky.urs.cz/item/CS_URS_2021_01/181101102" TargetMode="External" /><Relationship Id="rId4" Type="http://schemas.openxmlformats.org/officeDocument/2006/relationships/hyperlink" Target="https://podminky.urs.cz/item/CS_URS_2021_01/162751117" TargetMode="External" /><Relationship Id="rId5" Type="http://schemas.openxmlformats.org/officeDocument/2006/relationships/hyperlink" Target="https://podminky.urs.cz/item/CS_URS_2021_01/171201201" TargetMode="External" /><Relationship Id="rId6" Type="http://schemas.openxmlformats.org/officeDocument/2006/relationships/hyperlink" Target="https://podminky.urs.cz/item/CS_URS_2021_01/199000002" TargetMode="External" /><Relationship Id="rId7" Type="http://schemas.openxmlformats.org/officeDocument/2006/relationships/hyperlink" Target="https://podminky.urs.cz/item/CS_URS_2021_01/569251111" TargetMode="External" /><Relationship Id="rId8" Type="http://schemas.openxmlformats.org/officeDocument/2006/relationships/hyperlink" Target="https://podminky.urs.cz/item/CS_URS_2021_01/564861111" TargetMode="External" /><Relationship Id="rId9" Type="http://schemas.openxmlformats.org/officeDocument/2006/relationships/hyperlink" Target="https://podminky.urs.cz/item/CS_URS_2021_01/567122112" TargetMode="External" /><Relationship Id="rId10" Type="http://schemas.openxmlformats.org/officeDocument/2006/relationships/hyperlink" Target="https://podminky.urs.cz/item/CS_URS_2021_01/573111111" TargetMode="External" /><Relationship Id="rId11" Type="http://schemas.openxmlformats.org/officeDocument/2006/relationships/hyperlink" Target="https://podminky.urs.cz/item/CS_URS_2022_02/565135121" TargetMode="External" /><Relationship Id="rId12" Type="http://schemas.openxmlformats.org/officeDocument/2006/relationships/hyperlink" Target="https://podminky.urs.cz/item/CS_URS_2021_01/573211111" TargetMode="External" /><Relationship Id="rId13" Type="http://schemas.openxmlformats.org/officeDocument/2006/relationships/hyperlink" Target="https://podminky.urs.cz/item/CS_URS_2022_02/577144141" TargetMode="External" /><Relationship Id="rId14" Type="http://schemas.openxmlformats.org/officeDocument/2006/relationships/hyperlink" Target="https://podminky.urs.cz/item/CS_URS_2021_01/938909612" TargetMode="External" /><Relationship Id="rId15" Type="http://schemas.openxmlformats.org/officeDocument/2006/relationships/hyperlink" Target="https://podminky.urs.cz/item/CS_URS_2021_01/998225111" TargetMode="External" /><Relationship Id="rId16" Type="http://schemas.openxmlformats.org/officeDocument/2006/relationships/hyperlink" Target="https://podminky.urs.cz/item/CS_URS_2021_01/997221611" TargetMode="External" /><Relationship Id="rId17" Type="http://schemas.openxmlformats.org/officeDocument/2006/relationships/hyperlink" Target="https://podminky.urs.cz/item/CS_URS_2021_01/997013501" TargetMode="External" /><Relationship Id="rId18" Type="http://schemas.openxmlformats.org/officeDocument/2006/relationships/hyperlink" Target="https://podminky.urs.cz/item/CS_URS_2021_01/997013509" TargetMode="External" /><Relationship Id="rId19" Type="http://schemas.openxmlformats.org/officeDocument/2006/relationships/hyperlink" Target="https://podminky.urs.cz/item/CS_URS_2021_01/997013871" TargetMode="External" /><Relationship Id="rId2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3154123" TargetMode="External" /><Relationship Id="rId2" Type="http://schemas.openxmlformats.org/officeDocument/2006/relationships/hyperlink" Target="https://podminky.urs.cz/item/CS_URS_2021_01/122252203" TargetMode="External" /><Relationship Id="rId3" Type="http://schemas.openxmlformats.org/officeDocument/2006/relationships/hyperlink" Target="https://podminky.urs.cz/item/CS_URS_2021_01/181152302" TargetMode="External" /><Relationship Id="rId4" Type="http://schemas.openxmlformats.org/officeDocument/2006/relationships/hyperlink" Target="https://podminky.urs.cz/item/CS_URS_2021_01/162751117" TargetMode="External" /><Relationship Id="rId5" Type="http://schemas.openxmlformats.org/officeDocument/2006/relationships/hyperlink" Target="https://podminky.urs.cz/item/CS_URS_2021_01/171201201" TargetMode="External" /><Relationship Id="rId6" Type="http://schemas.openxmlformats.org/officeDocument/2006/relationships/hyperlink" Target="https://podminky.urs.cz/item/CS_URS_2021_01/171201231" TargetMode="External" /><Relationship Id="rId7" Type="http://schemas.openxmlformats.org/officeDocument/2006/relationships/hyperlink" Target="https://podminky.urs.cz/item/CS_URS_2021_01/569251111" TargetMode="External" /><Relationship Id="rId8" Type="http://schemas.openxmlformats.org/officeDocument/2006/relationships/hyperlink" Target="https://podminky.urs.cz/item/CS_URS_2021_01/564861111" TargetMode="External" /><Relationship Id="rId9" Type="http://schemas.openxmlformats.org/officeDocument/2006/relationships/hyperlink" Target="https://podminky.urs.cz/item/CS_URS_2021_01/567122112" TargetMode="External" /><Relationship Id="rId10" Type="http://schemas.openxmlformats.org/officeDocument/2006/relationships/hyperlink" Target="https://podminky.urs.cz/item/CS_URS_2021_01/573111111" TargetMode="External" /><Relationship Id="rId11" Type="http://schemas.openxmlformats.org/officeDocument/2006/relationships/hyperlink" Target="https://podminky.urs.cz/item/CS_URS_2022_02/565135121" TargetMode="External" /><Relationship Id="rId12" Type="http://schemas.openxmlformats.org/officeDocument/2006/relationships/hyperlink" Target="https://podminky.urs.cz/item/CS_URS_2021_01/573211111" TargetMode="External" /><Relationship Id="rId13" Type="http://schemas.openxmlformats.org/officeDocument/2006/relationships/hyperlink" Target="https://podminky.urs.cz/item/CS_URS_2022_02/577144141" TargetMode="External" /><Relationship Id="rId14" Type="http://schemas.openxmlformats.org/officeDocument/2006/relationships/hyperlink" Target="https://podminky.urs.cz/item/CS_URS_2021_01/914511112" TargetMode="External" /><Relationship Id="rId15" Type="http://schemas.openxmlformats.org/officeDocument/2006/relationships/hyperlink" Target="https://podminky.urs.cz/item/CS_URS_2021_01/914111111" TargetMode="External" /><Relationship Id="rId16" Type="http://schemas.openxmlformats.org/officeDocument/2006/relationships/hyperlink" Target="https://podminky.urs.cz/item/CS_URS_2021_01/912211111" TargetMode="External" /><Relationship Id="rId17" Type="http://schemas.openxmlformats.org/officeDocument/2006/relationships/hyperlink" Target="https://podminky.urs.cz/item/CS_URS_2021_01/938909612" TargetMode="External" /><Relationship Id="rId18" Type="http://schemas.openxmlformats.org/officeDocument/2006/relationships/hyperlink" Target="https://podminky.urs.cz/item/CS_URS_2021_01/998225111" TargetMode="External" /><Relationship Id="rId19" Type="http://schemas.openxmlformats.org/officeDocument/2006/relationships/hyperlink" Target="https://podminky.urs.cz/item/CS_URS_2021_01/997221611" TargetMode="External" /><Relationship Id="rId20" Type="http://schemas.openxmlformats.org/officeDocument/2006/relationships/hyperlink" Target="https://podminky.urs.cz/item/CS_URS_2021_01/997013501" TargetMode="External" /><Relationship Id="rId21" Type="http://schemas.openxmlformats.org/officeDocument/2006/relationships/hyperlink" Target="https://podminky.urs.cz/item/CS_URS_2021_01/997013509" TargetMode="External" /><Relationship Id="rId22" Type="http://schemas.openxmlformats.org/officeDocument/2006/relationships/hyperlink" Target="https://podminky.urs.cz/item/CS_URS_2021_01/997013871" TargetMode="External" /><Relationship Id="rId2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113154113" TargetMode="External" /><Relationship Id="rId2" Type="http://schemas.openxmlformats.org/officeDocument/2006/relationships/hyperlink" Target="https://podminky.urs.cz/item/CS_URS_2021_01/113107211" TargetMode="External" /><Relationship Id="rId3" Type="http://schemas.openxmlformats.org/officeDocument/2006/relationships/hyperlink" Target="https://podminky.urs.cz/item/CS_URS_2021_01/122252516" TargetMode="External" /><Relationship Id="rId4" Type="http://schemas.openxmlformats.org/officeDocument/2006/relationships/hyperlink" Target="https://podminky.urs.cz/item/CS_URS_2021_01/129253101" TargetMode="External" /><Relationship Id="rId5" Type="http://schemas.openxmlformats.org/officeDocument/2006/relationships/hyperlink" Target="https://podminky.urs.cz/item/CS_URS_2021_01/181951112" TargetMode="External" /><Relationship Id="rId6" Type="http://schemas.openxmlformats.org/officeDocument/2006/relationships/hyperlink" Target="https://podminky.urs.cz/item/CS_URS_2021_01/162551108" TargetMode="External" /><Relationship Id="rId7" Type="http://schemas.openxmlformats.org/officeDocument/2006/relationships/hyperlink" Target="https://podminky.urs.cz/item/CS_URS_2021_01/167151101" TargetMode="External" /><Relationship Id="rId8" Type="http://schemas.openxmlformats.org/officeDocument/2006/relationships/hyperlink" Target="https://podminky.urs.cz/item/CS_URS_2021_01/162751117" TargetMode="External" /><Relationship Id="rId9" Type="http://schemas.openxmlformats.org/officeDocument/2006/relationships/hyperlink" Target="https://podminky.urs.cz/item/CS_URS_2021_01/171201201" TargetMode="External" /><Relationship Id="rId10" Type="http://schemas.openxmlformats.org/officeDocument/2006/relationships/hyperlink" Target="https://podminky.urs.cz/item/CS_URS_2021_01/171201231" TargetMode="External" /><Relationship Id="rId11" Type="http://schemas.openxmlformats.org/officeDocument/2006/relationships/hyperlink" Target="https://podminky.urs.cz/item/CS_URS_2021_01/567531131" TargetMode="External" /><Relationship Id="rId12" Type="http://schemas.openxmlformats.org/officeDocument/2006/relationships/hyperlink" Target="https://podminky.urs.cz/item/CS_URS_2021_01/569251111" TargetMode="External" /><Relationship Id="rId13" Type="http://schemas.openxmlformats.org/officeDocument/2006/relationships/hyperlink" Target="https://podminky.urs.cz/item/CS_URS_2021_01/564861111" TargetMode="External" /><Relationship Id="rId14" Type="http://schemas.openxmlformats.org/officeDocument/2006/relationships/hyperlink" Target="https://podminky.urs.cz/item/CS_URS_2021_01/567122112" TargetMode="External" /><Relationship Id="rId15" Type="http://schemas.openxmlformats.org/officeDocument/2006/relationships/hyperlink" Target="https://podminky.urs.cz/item/CS_URS_2021_01/573111111" TargetMode="External" /><Relationship Id="rId16" Type="http://schemas.openxmlformats.org/officeDocument/2006/relationships/hyperlink" Target="https://podminky.urs.cz/item/CS_URS_2022_02/565135121" TargetMode="External" /><Relationship Id="rId17" Type="http://schemas.openxmlformats.org/officeDocument/2006/relationships/hyperlink" Target="https://podminky.urs.cz/item/CS_URS_2021_01/573211111" TargetMode="External" /><Relationship Id="rId18" Type="http://schemas.openxmlformats.org/officeDocument/2006/relationships/hyperlink" Target="https://podminky.urs.cz/item/CS_URS_2022_02/577144141" TargetMode="External" /><Relationship Id="rId19" Type="http://schemas.openxmlformats.org/officeDocument/2006/relationships/hyperlink" Target="https://podminky.urs.cz/item/CS_URS_2021_01/914511112" TargetMode="External" /><Relationship Id="rId20" Type="http://schemas.openxmlformats.org/officeDocument/2006/relationships/hyperlink" Target="https://podminky.urs.cz/item/CS_URS_2021_01/914111111" TargetMode="External" /><Relationship Id="rId21" Type="http://schemas.openxmlformats.org/officeDocument/2006/relationships/hyperlink" Target="https://podminky.urs.cz/item/CS_URS_2021_01/912211111" TargetMode="External" /><Relationship Id="rId22" Type="http://schemas.openxmlformats.org/officeDocument/2006/relationships/hyperlink" Target="https://podminky.urs.cz/item/CS_URS_2021_01/938909612" TargetMode="External" /><Relationship Id="rId23" Type="http://schemas.openxmlformats.org/officeDocument/2006/relationships/hyperlink" Target="https://podminky.urs.cz/item/CS_URS_2021_01/998225111" TargetMode="External" /><Relationship Id="rId24" Type="http://schemas.openxmlformats.org/officeDocument/2006/relationships/hyperlink" Target="https://podminky.urs.cz/item/CS_URS_2021_01/997221611" TargetMode="External" /><Relationship Id="rId25" Type="http://schemas.openxmlformats.org/officeDocument/2006/relationships/hyperlink" Target="https://podminky.urs.cz/item/CS_URS_2021_01/997013501" TargetMode="External" /><Relationship Id="rId26" Type="http://schemas.openxmlformats.org/officeDocument/2006/relationships/hyperlink" Target="https://podminky.urs.cz/item/CS_URS_2021_01/997013509" TargetMode="External" /><Relationship Id="rId27" Type="http://schemas.openxmlformats.org/officeDocument/2006/relationships/hyperlink" Target="https://podminky.urs.cz/item/CS_URS_2021_01/997013871" TargetMode="External" /><Relationship Id="rId2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7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="1" customFormat="1" ht="12" customHeight="1">
      <c r="B5" s="21"/>
      <c r="D5" s="25" t="s">
        <v>14</v>
      </c>
      <c r="K5" s="26" t="s">
        <v>15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16</v>
      </c>
      <c r="BS5" s="18" t="s">
        <v>7</v>
      </c>
    </row>
    <row r="6" s="1" customFormat="1" ht="36.96" customHeight="1">
      <c r="B6" s="21"/>
      <c r="D6" s="28" t="s">
        <v>17</v>
      </c>
      <c r="K6" s="29" t="s">
        <v>18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7</v>
      </c>
    </row>
    <row r="7" s="1" customFormat="1" ht="12" customHeight="1">
      <c r="B7" s="21"/>
      <c r="D7" s="31" t="s">
        <v>19</v>
      </c>
      <c r="K7" s="26" t="s">
        <v>3</v>
      </c>
      <c r="AK7" s="31" t="s">
        <v>20</v>
      </c>
      <c r="AN7" s="26" t="s">
        <v>3</v>
      </c>
      <c r="AR7" s="21"/>
      <c r="BE7" s="30"/>
      <c r="BS7" s="18" t="s">
        <v>7</v>
      </c>
    </row>
    <row r="8" s="1" customFormat="1" ht="12" customHeight="1">
      <c r="B8" s="21"/>
      <c r="D8" s="31" t="s">
        <v>21</v>
      </c>
      <c r="K8" s="26" t="s">
        <v>22</v>
      </c>
      <c r="AK8" s="31" t="s">
        <v>23</v>
      </c>
      <c r="AN8" s="32" t="s">
        <v>24</v>
      </c>
      <c r="AR8" s="21"/>
      <c r="BE8" s="30"/>
      <c r="BS8" s="18" t="s">
        <v>7</v>
      </c>
    </row>
    <row r="9" s="1" customFormat="1" ht="14.4" customHeight="1">
      <c r="B9" s="21"/>
      <c r="AR9" s="21"/>
      <c r="BE9" s="30"/>
      <c r="BS9" s="18" t="s">
        <v>7</v>
      </c>
    </row>
    <row r="10" s="1" customFormat="1" ht="12" customHeight="1">
      <c r="B10" s="21"/>
      <c r="D10" s="31" t="s">
        <v>25</v>
      </c>
      <c r="AK10" s="31" t="s">
        <v>26</v>
      </c>
      <c r="AN10" s="26" t="s">
        <v>3</v>
      </c>
      <c r="AR10" s="21"/>
      <c r="BE10" s="30"/>
      <c r="BS10" s="18" t="s">
        <v>7</v>
      </c>
    </row>
    <row r="11" s="1" customFormat="1" ht="18.48" customHeight="1">
      <c r="B11" s="21"/>
      <c r="E11" s="26" t="s">
        <v>22</v>
      </c>
      <c r="AK11" s="31" t="s">
        <v>27</v>
      </c>
      <c r="AN11" s="26" t="s">
        <v>3</v>
      </c>
      <c r="AR11" s="21"/>
      <c r="BE11" s="30"/>
      <c r="BS11" s="18" t="s">
        <v>7</v>
      </c>
    </row>
    <row r="12" s="1" customFormat="1" ht="6.96" customHeight="1">
      <c r="B12" s="21"/>
      <c r="AR12" s="21"/>
      <c r="BE12" s="30"/>
      <c r="BS12" s="18" t="s">
        <v>7</v>
      </c>
    </row>
    <row r="13" s="1" customFormat="1" ht="12" customHeight="1">
      <c r="B13" s="21"/>
      <c r="D13" s="31" t="s">
        <v>28</v>
      </c>
      <c r="AK13" s="31" t="s">
        <v>26</v>
      </c>
      <c r="AN13" s="33" t="s">
        <v>29</v>
      </c>
      <c r="AR13" s="21"/>
      <c r="BE13" s="30"/>
      <c r="BS13" s="18" t="s">
        <v>7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7</v>
      </c>
    </row>
    <row r="15" s="1" customFormat="1" ht="6.96" customHeight="1">
      <c r="B15" s="21"/>
      <c r="AR15" s="21"/>
      <c r="BE15" s="30"/>
      <c r="BS15" s="18" t="s">
        <v>4</v>
      </c>
    </row>
    <row r="16" s="1" customFormat="1" ht="12" customHeight="1">
      <c r="B16" s="21"/>
      <c r="D16" s="31" t="s">
        <v>30</v>
      </c>
      <c r="AK16" s="31" t="s">
        <v>26</v>
      </c>
      <c r="AN16" s="26" t="s">
        <v>3</v>
      </c>
      <c r="AR16" s="21"/>
      <c r="BE16" s="30"/>
      <c r="BS16" s="18" t="s">
        <v>4</v>
      </c>
    </row>
    <row r="17" s="1" customFormat="1" ht="18.48" customHeight="1">
      <c r="B17" s="21"/>
      <c r="E17" s="26" t="s">
        <v>22</v>
      </c>
      <c r="AK17" s="31" t="s">
        <v>27</v>
      </c>
      <c r="AN17" s="26" t="s">
        <v>3</v>
      </c>
      <c r="AR17" s="21"/>
      <c r="BE17" s="30"/>
      <c r="BS17" s="18" t="s">
        <v>31</v>
      </c>
    </row>
    <row r="18" s="1" customFormat="1" ht="6.96" customHeight="1">
      <c r="B18" s="21"/>
      <c r="AR18" s="21"/>
      <c r="BE18" s="30"/>
      <c r="BS18" s="18" t="s">
        <v>7</v>
      </c>
    </row>
    <row r="19" s="1" customFormat="1" ht="12" customHeight="1">
      <c r="B19" s="21"/>
      <c r="D19" s="31" t="s">
        <v>32</v>
      </c>
      <c r="AK19" s="31" t="s">
        <v>26</v>
      </c>
      <c r="AN19" s="26" t="s">
        <v>3</v>
      </c>
      <c r="AR19" s="21"/>
      <c r="BE19" s="30"/>
      <c r="BS19" s="18" t="s">
        <v>7</v>
      </c>
    </row>
    <row r="20" s="1" customFormat="1" ht="18.48" customHeight="1">
      <c r="B20" s="21"/>
      <c r="E20" s="26" t="s">
        <v>22</v>
      </c>
      <c r="AK20" s="31" t="s">
        <v>27</v>
      </c>
      <c r="AN20" s="26" t="s">
        <v>3</v>
      </c>
      <c r="AR20" s="21"/>
      <c r="BE20" s="30"/>
      <c r="BS20" s="18" t="s">
        <v>31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33</v>
      </c>
      <c r="AR22" s="21"/>
      <c r="BE22" s="30"/>
    </row>
    <row r="23" s="1" customFormat="1" ht="47.25" customHeight="1">
      <c r="B23" s="21"/>
      <c r="E23" s="35" t="s">
        <v>34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39</v>
      </c>
      <c r="E29" s="3"/>
      <c r="F29" s="31" t="s">
        <v>40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ROUND(AZ54,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ROUND(AV54,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41</v>
      </c>
      <c r="G30" s="3"/>
      <c r="H30" s="3"/>
      <c r="I30" s="3"/>
      <c r="J30" s="3"/>
      <c r="K30" s="3"/>
      <c r="L30" s="44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ROUND(AW54,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42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43</v>
      </c>
      <c r="G32" s="3"/>
      <c r="H32" s="3"/>
      <c r="I32" s="3"/>
      <c r="J32" s="3"/>
      <c r="K32" s="3"/>
      <c r="L32" s="44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44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3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7"/>
    </row>
    <row r="35" s="2" customFormat="1" ht="25.92" customHeight="1">
      <c r="A35" s="37"/>
      <c r="B35" s="38"/>
      <c r="C35" s="47"/>
      <c r="D35" s="48" t="s">
        <v>45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46</v>
      </c>
      <c r="U35" s="49"/>
      <c r="V35" s="49"/>
      <c r="W35" s="49"/>
      <c r="X35" s="51" t="s">
        <v>47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6.96" customHeight="1">
      <c r="A37" s="37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38"/>
      <c r="BE37" s="37"/>
    </row>
    <row r="41" s="2" customFormat="1" ht="6.96" customHeight="1">
      <c r="A41" s="37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38"/>
      <c r="BE41" s="37"/>
    </row>
    <row r="42" s="2" customFormat="1" ht="24.96" customHeight="1">
      <c r="A42" s="37"/>
      <c r="B42" s="38"/>
      <c r="C42" s="22" t="s">
        <v>48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8"/>
      <c r="BE42" s="37"/>
    </row>
    <row r="43" s="2" customFormat="1" ht="6.96" customHeight="1">
      <c r="A43" s="37"/>
      <c r="B43" s="38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8"/>
      <c r="BE43" s="37"/>
    </row>
    <row r="44" s="4" customFormat="1" ht="12" customHeight="1">
      <c r="A44" s="4"/>
      <c r="B44" s="58"/>
      <c r="C44" s="31" t="s">
        <v>14</v>
      </c>
      <c r="D44" s="4"/>
      <c r="E44" s="4"/>
      <c r="F44" s="4"/>
      <c r="G44" s="4"/>
      <c r="H44" s="4"/>
      <c r="I44" s="4"/>
      <c r="J44" s="4"/>
      <c r="K44" s="4"/>
      <c r="L44" s="4" t="str">
        <f>K5</f>
        <v>GE16/04/01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8"/>
      <c r="BE44" s="4"/>
    </row>
    <row r="45" s="5" customFormat="1" ht="36.96" customHeight="1">
      <c r="A45" s="5"/>
      <c r="B45" s="59"/>
      <c r="C45" s="60" t="s">
        <v>17</v>
      </c>
      <c r="D45" s="5"/>
      <c r="E45" s="5"/>
      <c r="F45" s="5"/>
      <c r="G45" s="5"/>
      <c r="H45" s="5"/>
      <c r="I45" s="5"/>
      <c r="J45" s="5"/>
      <c r="K45" s="5"/>
      <c r="L45" s="61" t="str">
        <f>K6</f>
        <v>Polní cesty v k.ú. Křenov u Kájova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9"/>
      <c r="BE45" s="5"/>
    </row>
    <row r="46" s="2" customFormat="1" ht="6.96" customHeight="1">
      <c r="A46" s="37"/>
      <c r="B46" s="38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8"/>
      <c r="BE46" s="37"/>
    </row>
    <row r="47" s="2" customFormat="1" ht="12" customHeight="1">
      <c r="A47" s="37"/>
      <c r="B47" s="38"/>
      <c r="C47" s="31" t="s">
        <v>21</v>
      </c>
      <c r="D47" s="37"/>
      <c r="E47" s="37"/>
      <c r="F47" s="37"/>
      <c r="G47" s="37"/>
      <c r="H47" s="37"/>
      <c r="I47" s="37"/>
      <c r="J47" s="37"/>
      <c r="K47" s="37"/>
      <c r="L47" s="62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1" t="s">
        <v>23</v>
      </c>
      <c r="AJ47" s="37"/>
      <c r="AK47" s="37"/>
      <c r="AL47" s="37"/>
      <c r="AM47" s="63" t="str">
        <f>IF(AN8= "","",AN8)</f>
        <v>25. 3. 2021</v>
      </c>
      <c r="AN47" s="63"/>
      <c r="AO47" s="37"/>
      <c r="AP47" s="37"/>
      <c r="AQ47" s="37"/>
      <c r="AR47" s="38"/>
      <c r="BE47" s="37"/>
    </row>
    <row r="48" s="2" customFormat="1" ht="6.96" customHeight="1">
      <c r="A48" s="37"/>
      <c r="B48" s="3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8"/>
      <c r="BE48" s="37"/>
    </row>
    <row r="49" s="2" customFormat="1" ht="15.15" customHeight="1">
      <c r="A49" s="37"/>
      <c r="B49" s="38"/>
      <c r="C49" s="31" t="s">
        <v>25</v>
      </c>
      <c r="D49" s="37"/>
      <c r="E49" s="37"/>
      <c r="F49" s="37"/>
      <c r="G49" s="37"/>
      <c r="H49" s="37"/>
      <c r="I49" s="37"/>
      <c r="J49" s="37"/>
      <c r="K49" s="37"/>
      <c r="L49" s="4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1" t="s">
        <v>30</v>
      </c>
      <c r="AJ49" s="37"/>
      <c r="AK49" s="37"/>
      <c r="AL49" s="37"/>
      <c r="AM49" s="64" t="str">
        <f>IF(E17="","",E17)</f>
        <v xml:space="preserve"> </v>
      </c>
      <c r="AN49" s="4"/>
      <c r="AO49" s="4"/>
      <c r="AP49" s="4"/>
      <c r="AQ49" s="37"/>
      <c r="AR49" s="38"/>
      <c r="AS49" s="65" t="s">
        <v>49</v>
      </c>
      <c r="AT49" s="66"/>
      <c r="AU49" s="67"/>
      <c r="AV49" s="67"/>
      <c r="AW49" s="67"/>
      <c r="AX49" s="67"/>
      <c r="AY49" s="67"/>
      <c r="AZ49" s="67"/>
      <c r="BA49" s="67"/>
      <c r="BB49" s="67"/>
      <c r="BC49" s="67"/>
      <c r="BD49" s="68"/>
      <c r="BE49" s="37"/>
    </row>
    <row r="50" s="2" customFormat="1" ht="15.15" customHeight="1">
      <c r="A50" s="37"/>
      <c r="B50" s="38"/>
      <c r="C50" s="31" t="s">
        <v>28</v>
      </c>
      <c r="D50" s="37"/>
      <c r="E50" s="37"/>
      <c r="F50" s="37"/>
      <c r="G50" s="37"/>
      <c r="H50" s="37"/>
      <c r="I50" s="37"/>
      <c r="J50" s="37"/>
      <c r="K50" s="37"/>
      <c r="L50" s="4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1" t="s">
        <v>32</v>
      </c>
      <c r="AJ50" s="37"/>
      <c r="AK50" s="37"/>
      <c r="AL50" s="37"/>
      <c r="AM50" s="64" t="str">
        <f>IF(E20="","",E20)</f>
        <v xml:space="preserve"> </v>
      </c>
      <c r="AN50" s="4"/>
      <c r="AO50" s="4"/>
      <c r="AP50" s="4"/>
      <c r="AQ50" s="37"/>
      <c r="AR50" s="38"/>
      <c r="AS50" s="69"/>
      <c r="AT50" s="70"/>
      <c r="AU50" s="71"/>
      <c r="AV50" s="71"/>
      <c r="AW50" s="71"/>
      <c r="AX50" s="71"/>
      <c r="AY50" s="71"/>
      <c r="AZ50" s="71"/>
      <c r="BA50" s="71"/>
      <c r="BB50" s="71"/>
      <c r="BC50" s="71"/>
      <c r="BD50" s="72"/>
      <c r="BE50" s="37"/>
    </row>
    <row r="51" s="2" customFormat="1" ht="10.8" customHeight="1">
      <c r="A51" s="37"/>
      <c r="B51" s="38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8"/>
      <c r="AS51" s="69"/>
      <c r="AT51" s="70"/>
      <c r="AU51" s="71"/>
      <c r="AV51" s="71"/>
      <c r="AW51" s="71"/>
      <c r="AX51" s="71"/>
      <c r="AY51" s="71"/>
      <c r="AZ51" s="71"/>
      <c r="BA51" s="71"/>
      <c r="BB51" s="71"/>
      <c r="BC51" s="71"/>
      <c r="BD51" s="72"/>
      <c r="BE51" s="37"/>
    </row>
    <row r="52" s="2" customFormat="1" ht="29.28" customHeight="1">
      <c r="A52" s="37"/>
      <c r="B52" s="38"/>
      <c r="C52" s="73" t="s">
        <v>50</v>
      </c>
      <c r="D52" s="74"/>
      <c r="E52" s="74"/>
      <c r="F52" s="74"/>
      <c r="G52" s="74"/>
      <c r="H52" s="75"/>
      <c r="I52" s="76" t="s">
        <v>51</v>
      </c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7" t="s">
        <v>52</v>
      </c>
      <c r="AH52" s="74"/>
      <c r="AI52" s="74"/>
      <c r="AJ52" s="74"/>
      <c r="AK52" s="74"/>
      <c r="AL52" s="74"/>
      <c r="AM52" s="74"/>
      <c r="AN52" s="76" t="s">
        <v>53</v>
      </c>
      <c r="AO52" s="74"/>
      <c r="AP52" s="74"/>
      <c r="AQ52" s="78" t="s">
        <v>54</v>
      </c>
      <c r="AR52" s="38"/>
      <c r="AS52" s="79" t="s">
        <v>55</v>
      </c>
      <c r="AT52" s="80" t="s">
        <v>56</v>
      </c>
      <c r="AU52" s="80" t="s">
        <v>57</v>
      </c>
      <c r="AV52" s="80" t="s">
        <v>58</v>
      </c>
      <c r="AW52" s="80" t="s">
        <v>59</v>
      </c>
      <c r="AX52" s="80" t="s">
        <v>60</v>
      </c>
      <c r="AY52" s="80" t="s">
        <v>61</v>
      </c>
      <c r="AZ52" s="80" t="s">
        <v>62</v>
      </c>
      <c r="BA52" s="80" t="s">
        <v>63</v>
      </c>
      <c r="BB52" s="80" t="s">
        <v>64</v>
      </c>
      <c r="BC52" s="80" t="s">
        <v>65</v>
      </c>
      <c r="BD52" s="81" t="s">
        <v>66</v>
      </c>
      <c r="BE52" s="37"/>
    </row>
    <row r="53" s="2" customFormat="1" ht="10.8" customHeight="1">
      <c r="A53" s="37"/>
      <c r="B53" s="38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8"/>
      <c r="AS53" s="82"/>
      <c r="AT53" s="83"/>
      <c r="AU53" s="83"/>
      <c r="AV53" s="83"/>
      <c r="AW53" s="83"/>
      <c r="AX53" s="83"/>
      <c r="AY53" s="83"/>
      <c r="AZ53" s="83"/>
      <c r="BA53" s="83"/>
      <c r="BB53" s="83"/>
      <c r="BC53" s="83"/>
      <c r="BD53" s="84"/>
      <c r="BE53" s="37"/>
    </row>
    <row r="54" s="6" customFormat="1" ht="32.4" customHeight="1">
      <c r="A54" s="6"/>
      <c r="B54" s="85"/>
      <c r="C54" s="86" t="s">
        <v>67</v>
      </c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8">
        <f>ROUND(AG55+AG58,2)</f>
        <v>0</v>
      </c>
      <c r="AH54" s="88"/>
      <c r="AI54" s="88"/>
      <c r="AJ54" s="88"/>
      <c r="AK54" s="88"/>
      <c r="AL54" s="88"/>
      <c r="AM54" s="88"/>
      <c r="AN54" s="89">
        <f>SUM(AG54,AT54)</f>
        <v>0</v>
      </c>
      <c r="AO54" s="89"/>
      <c r="AP54" s="89"/>
      <c r="AQ54" s="90" t="s">
        <v>3</v>
      </c>
      <c r="AR54" s="85"/>
      <c r="AS54" s="91">
        <f>ROUND(AS55+AS58,2)</f>
        <v>0</v>
      </c>
      <c r="AT54" s="92">
        <f>ROUND(SUM(AV54:AW54),2)</f>
        <v>0</v>
      </c>
      <c r="AU54" s="93">
        <f>ROUND(AU55+AU58,5)</f>
        <v>0</v>
      </c>
      <c r="AV54" s="92">
        <f>ROUND(AZ54*L29,2)</f>
        <v>0</v>
      </c>
      <c r="AW54" s="92">
        <f>ROUND(BA54*L30,2)</f>
        <v>0</v>
      </c>
      <c r="AX54" s="92">
        <f>ROUND(BB54*L29,2)</f>
        <v>0</v>
      </c>
      <c r="AY54" s="92">
        <f>ROUND(BC54*L30,2)</f>
        <v>0</v>
      </c>
      <c r="AZ54" s="92">
        <f>ROUND(AZ55+AZ58,2)</f>
        <v>0</v>
      </c>
      <c r="BA54" s="92">
        <f>ROUND(BA55+BA58,2)</f>
        <v>0</v>
      </c>
      <c r="BB54" s="92">
        <f>ROUND(BB55+BB58,2)</f>
        <v>0</v>
      </c>
      <c r="BC54" s="92">
        <f>ROUND(BC55+BC58,2)</f>
        <v>0</v>
      </c>
      <c r="BD54" s="94">
        <f>ROUND(BD55+BD58,2)</f>
        <v>0</v>
      </c>
      <c r="BE54" s="6"/>
      <c r="BS54" s="95" t="s">
        <v>68</v>
      </c>
      <c r="BT54" s="95" t="s">
        <v>69</v>
      </c>
      <c r="BU54" s="96" t="s">
        <v>70</v>
      </c>
      <c r="BV54" s="95" t="s">
        <v>71</v>
      </c>
      <c r="BW54" s="95" t="s">
        <v>5</v>
      </c>
      <c r="BX54" s="95" t="s">
        <v>72</v>
      </c>
      <c r="CL54" s="95" t="s">
        <v>3</v>
      </c>
    </row>
    <row r="55" s="7" customFormat="1" ht="16.5" customHeight="1">
      <c r="A55" s="7"/>
      <c r="B55" s="97"/>
      <c r="C55" s="98"/>
      <c r="D55" s="99" t="s">
        <v>73</v>
      </c>
      <c r="E55" s="99"/>
      <c r="F55" s="99"/>
      <c r="G55" s="99"/>
      <c r="H55" s="99"/>
      <c r="I55" s="100"/>
      <c r="J55" s="99" t="s">
        <v>74</v>
      </c>
      <c r="K55" s="99"/>
      <c r="L55" s="99"/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101">
        <f>ROUND(SUM(AG56:AG57),2)</f>
        <v>0</v>
      </c>
      <c r="AH55" s="100"/>
      <c r="AI55" s="100"/>
      <c r="AJ55" s="100"/>
      <c r="AK55" s="100"/>
      <c r="AL55" s="100"/>
      <c r="AM55" s="100"/>
      <c r="AN55" s="102">
        <f>SUM(AG55,AT55)</f>
        <v>0</v>
      </c>
      <c r="AO55" s="100"/>
      <c r="AP55" s="100"/>
      <c r="AQ55" s="103" t="s">
        <v>75</v>
      </c>
      <c r="AR55" s="97"/>
      <c r="AS55" s="104">
        <f>ROUND(SUM(AS56:AS57),2)</f>
        <v>0</v>
      </c>
      <c r="AT55" s="105">
        <f>ROUND(SUM(AV55:AW55),2)</f>
        <v>0</v>
      </c>
      <c r="AU55" s="106">
        <f>ROUND(SUM(AU56:AU57),5)</f>
        <v>0</v>
      </c>
      <c r="AV55" s="105">
        <f>ROUND(AZ55*L29,2)</f>
        <v>0</v>
      </c>
      <c r="AW55" s="105">
        <f>ROUND(BA55*L30,2)</f>
        <v>0</v>
      </c>
      <c r="AX55" s="105">
        <f>ROUND(BB55*L29,2)</f>
        <v>0</v>
      </c>
      <c r="AY55" s="105">
        <f>ROUND(BC55*L30,2)</f>
        <v>0</v>
      </c>
      <c r="AZ55" s="105">
        <f>ROUND(SUM(AZ56:AZ57),2)</f>
        <v>0</v>
      </c>
      <c r="BA55" s="105">
        <f>ROUND(SUM(BA56:BA57),2)</f>
        <v>0</v>
      </c>
      <c r="BB55" s="105">
        <f>ROUND(SUM(BB56:BB57),2)</f>
        <v>0</v>
      </c>
      <c r="BC55" s="105">
        <f>ROUND(SUM(BC56:BC57),2)</f>
        <v>0</v>
      </c>
      <c r="BD55" s="107">
        <f>ROUND(SUM(BD56:BD57),2)</f>
        <v>0</v>
      </c>
      <c r="BE55" s="7"/>
      <c r="BS55" s="108" t="s">
        <v>68</v>
      </c>
      <c r="BT55" s="108" t="s">
        <v>76</v>
      </c>
      <c r="BU55" s="108" t="s">
        <v>70</v>
      </c>
      <c r="BV55" s="108" t="s">
        <v>71</v>
      </c>
      <c r="BW55" s="108" t="s">
        <v>77</v>
      </c>
      <c r="BX55" s="108" t="s">
        <v>5</v>
      </c>
      <c r="CL55" s="108" t="s">
        <v>3</v>
      </c>
      <c r="CM55" s="108" t="s">
        <v>78</v>
      </c>
    </row>
    <row r="56" s="4" customFormat="1" ht="16.5" customHeight="1">
      <c r="A56" s="109" t="s">
        <v>79</v>
      </c>
      <c r="B56" s="58"/>
      <c r="C56" s="110"/>
      <c r="D56" s="110"/>
      <c r="E56" s="111" t="s">
        <v>80</v>
      </c>
      <c r="F56" s="111"/>
      <c r="G56" s="111"/>
      <c r="H56" s="111"/>
      <c r="I56" s="111"/>
      <c r="J56" s="110"/>
      <c r="K56" s="111" t="s">
        <v>81</v>
      </c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2">
        <f>'C1-1 - 0,00-0,12'!J32</f>
        <v>0</v>
      </c>
      <c r="AH56" s="110"/>
      <c r="AI56" s="110"/>
      <c r="AJ56" s="110"/>
      <c r="AK56" s="110"/>
      <c r="AL56" s="110"/>
      <c r="AM56" s="110"/>
      <c r="AN56" s="112">
        <f>SUM(AG56,AT56)</f>
        <v>0</v>
      </c>
      <c r="AO56" s="110"/>
      <c r="AP56" s="110"/>
      <c r="AQ56" s="113" t="s">
        <v>82</v>
      </c>
      <c r="AR56" s="58"/>
      <c r="AS56" s="114">
        <v>0</v>
      </c>
      <c r="AT56" s="115">
        <f>ROUND(SUM(AV56:AW56),2)</f>
        <v>0</v>
      </c>
      <c r="AU56" s="116">
        <f>'C1-1 - 0,00-0,12'!P91</f>
        <v>0</v>
      </c>
      <c r="AV56" s="115">
        <f>'C1-1 - 0,00-0,12'!J35</f>
        <v>0</v>
      </c>
      <c r="AW56" s="115">
        <f>'C1-1 - 0,00-0,12'!J36</f>
        <v>0</v>
      </c>
      <c r="AX56" s="115">
        <f>'C1-1 - 0,00-0,12'!J37</f>
        <v>0</v>
      </c>
      <c r="AY56" s="115">
        <f>'C1-1 - 0,00-0,12'!J38</f>
        <v>0</v>
      </c>
      <c r="AZ56" s="115">
        <f>'C1-1 - 0,00-0,12'!F35</f>
        <v>0</v>
      </c>
      <c r="BA56" s="115">
        <f>'C1-1 - 0,00-0,12'!F36</f>
        <v>0</v>
      </c>
      <c r="BB56" s="115">
        <f>'C1-1 - 0,00-0,12'!F37</f>
        <v>0</v>
      </c>
      <c r="BC56" s="115">
        <f>'C1-1 - 0,00-0,12'!F38</f>
        <v>0</v>
      </c>
      <c r="BD56" s="117">
        <f>'C1-1 - 0,00-0,12'!F39</f>
        <v>0</v>
      </c>
      <c r="BE56" s="4"/>
      <c r="BT56" s="26" t="s">
        <v>78</v>
      </c>
      <c r="BV56" s="26" t="s">
        <v>71</v>
      </c>
      <c r="BW56" s="26" t="s">
        <v>83</v>
      </c>
      <c r="BX56" s="26" t="s">
        <v>77</v>
      </c>
      <c r="CL56" s="26" t="s">
        <v>3</v>
      </c>
    </row>
    <row r="57" s="4" customFormat="1" ht="16.5" customHeight="1">
      <c r="A57" s="109" t="s">
        <v>79</v>
      </c>
      <c r="B57" s="58"/>
      <c r="C57" s="110"/>
      <c r="D57" s="110"/>
      <c r="E57" s="111" t="s">
        <v>84</v>
      </c>
      <c r="F57" s="111"/>
      <c r="G57" s="111"/>
      <c r="H57" s="111"/>
      <c r="I57" s="111"/>
      <c r="J57" s="110"/>
      <c r="K57" s="111" t="s">
        <v>85</v>
      </c>
      <c r="L57" s="111"/>
      <c r="M57" s="111"/>
      <c r="N57" s="111"/>
      <c r="O57" s="111"/>
      <c r="P57" s="111"/>
      <c r="Q57" s="111"/>
      <c r="R57" s="111"/>
      <c r="S57" s="111"/>
      <c r="T57" s="111"/>
      <c r="U57" s="111"/>
      <c r="V57" s="111"/>
      <c r="W57" s="111"/>
      <c r="X57" s="111"/>
      <c r="Y57" s="111"/>
      <c r="Z57" s="111"/>
      <c r="AA57" s="111"/>
      <c r="AB57" s="111"/>
      <c r="AC57" s="111"/>
      <c r="AD57" s="111"/>
      <c r="AE57" s="111"/>
      <c r="AF57" s="111"/>
      <c r="AG57" s="112">
        <f>'C1-2 - 0,12-0,613'!J32</f>
        <v>0</v>
      </c>
      <c r="AH57" s="110"/>
      <c r="AI57" s="110"/>
      <c r="AJ57" s="110"/>
      <c r="AK57" s="110"/>
      <c r="AL57" s="110"/>
      <c r="AM57" s="110"/>
      <c r="AN57" s="112">
        <f>SUM(AG57,AT57)</f>
        <v>0</v>
      </c>
      <c r="AO57" s="110"/>
      <c r="AP57" s="110"/>
      <c r="AQ57" s="113" t="s">
        <v>82</v>
      </c>
      <c r="AR57" s="58"/>
      <c r="AS57" s="114">
        <v>0</v>
      </c>
      <c r="AT57" s="115">
        <f>ROUND(SUM(AV57:AW57),2)</f>
        <v>0</v>
      </c>
      <c r="AU57" s="116">
        <f>'C1-2 - 0,12-0,613'!P92</f>
        <v>0</v>
      </c>
      <c r="AV57" s="115">
        <f>'C1-2 - 0,12-0,613'!J35</f>
        <v>0</v>
      </c>
      <c r="AW57" s="115">
        <f>'C1-2 - 0,12-0,613'!J36</f>
        <v>0</v>
      </c>
      <c r="AX57" s="115">
        <f>'C1-2 - 0,12-0,613'!J37</f>
        <v>0</v>
      </c>
      <c r="AY57" s="115">
        <f>'C1-2 - 0,12-0,613'!J38</f>
        <v>0</v>
      </c>
      <c r="AZ57" s="115">
        <f>'C1-2 - 0,12-0,613'!F35</f>
        <v>0</v>
      </c>
      <c r="BA57" s="115">
        <f>'C1-2 - 0,12-0,613'!F36</f>
        <v>0</v>
      </c>
      <c r="BB57" s="115">
        <f>'C1-2 - 0,12-0,613'!F37</f>
        <v>0</v>
      </c>
      <c r="BC57" s="115">
        <f>'C1-2 - 0,12-0,613'!F38</f>
        <v>0</v>
      </c>
      <c r="BD57" s="117">
        <f>'C1-2 - 0,12-0,613'!F39</f>
        <v>0</v>
      </c>
      <c r="BE57" s="4"/>
      <c r="BT57" s="26" t="s">
        <v>78</v>
      </c>
      <c r="BV57" s="26" t="s">
        <v>71</v>
      </c>
      <c r="BW57" s="26" t="s">
        <v>86</v>
      </c>
      <c r="BX57" s="26" t="s">
        <v>77</v>
      </c>
      <c r="CL57" s="26" t="s">
        <v>3</v>
      </c>
    </row>
    <row r="58" s="7" customFormat="1" ht="16.5" customHeight="1">
      <c r="A58" s="7"/>
      <c r="B58" s="97"/>
      <c r="C58" s="98"/>
      <c r="D58" s="99" t="s">
        <v>87</v>
      </c>
      <c r="E58" s="99"/>
      <c r="F58" s="99"/>
      <c r="G58" s="99"/>
      <c r="H58" s="99"/>
      <c r="I58" s="100"/>
      <c r="J58" s="99" t="s">
        <v>88</v>
      </c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99"/>
      <c r="AB58" s="99"/>
      <c r="AC58" s="99"/>
      <c r="AD58" s="99"/>
      <c r="AE58" s="99"/>
      <c r="AF58" s="99"/>
      <c r="AG58" s="101">
        <f>ROUND(AG59,2)</f>
        <v>0</v>
      </c>
      <c r="AH58" s="100"/>
      <c r="AI58" s="100"/>
      <c r="AJ58" s="100"/>
      <c r="AK58" s="100"/>
      <c r="AL58" s="100"/>
      <c r="AM58" s="100"/>
      <c r="AN58" s="102">
        <f>SUM(AG58,AT58)</f>
        <v>0</v>
      </c>
      <c r="AO58" s="100"/>
      <c r="AP58" s="100"/>
      <c r="AQ58" s="103" t="s">
        <v>75</v>
      </c>
      <c r="AR58" s="97"/>
      <c r="AS58" s="104">
        <f>ROUND(AS59,2)</f>
        <v>0</v>
      </c>
      <c r="AT58" s="105">
        <f>ROUND(SUM(AV58:AW58),2)</f>
        <v>0</v>
      </c>
      <c r="AU58" s="106">
        <f>ROUND(AU59,5)</f>
        <v>0</v>
      </c>
      <c r="AV58" s="105">
        <f>ROUND(AZ58*L29,2)</f>
        <v>0</v>
      </c>
      <c r="AW58" s="105">
        <f>ROUND(BA58*L30,2)</f>
        <v>0</v>
      </c>
      <c r="AX58" s="105">
        <f>ROUND(BB58*L29,2)</f>
        <v>0</v>
      </c>
      <c r="AY58" s="105">
        <f>ROUND(BC58*L30,2)</f>
        <v>0</v>
      </c>
      <c r="AZ58" s="105">
        <f>ROUND(AZ59,2)</f>
        <v>0</v>
      </c>
      <c r="BA58" s="105">
        <f>ROUND(BA59,2)</f>
        <v>0</v>
      </c>
      <c r="BB58" s="105">
        <f>ROUND(BB59,2)</f>
        <v>0</v>
      </c>
      <c r="BC58" s="105">
        <f>ROUND(BC59,2)</f>
        <v>0</v>
      </c>
      <c r="BD58" s="107">
        <f>ROUND(BD59,2)</f>
        <v>0</v>
      </c>
      <c r="BE58" s="7"/>
      <c r="BS58" s="108" t="s">
        <v>68</v>
      </c>
      <c r="BT58" s="108" t="s">
        <v>76</v>
      </c>
      <c r="BU58" s="108" t="s">
        <v>70</v>
      </c>
      <c r="BV58" s="108" t="s">
        <v>71</v>
      </c>
      <c r="BW58" s="108" t="s">
        <v>89</v>
      </c>
      <c r="BX58" s="108" t="s">
        <v>5</v>
      </c>
      <c r="CL58" s="108" t="s">
        <v>3</v>
      </c>
      <c r="CM58" s="108" t="s">
        <v>78</v>
      </c>
    </row>
    <row r="59" s="4" customFormat="1" ht="16.5" customHeight="1">
      <c r="A59" s="109" t="s">
        <v>79</v>
      </c>
      <c r="B59" s="58"/>
      <c r="C59" s="110"/>
      <c r="D59" s="110"/>
      <c r="E59" s="111" t="s">
        <v>90</v>
      </c>
      <c r="F59" s="111"/>
      <c r="G59" s="111"/>
      <c r="H59" s="111"/>
      <c r="I59" s="111"/>
      <c r="J59" s="110"/>
      <c r="K59" s="111" t="s">
        <v>91</v>
      </c>
      <c r="L59" s="111"/>
      <c r="M59" s="111"/>
      <c r="N59" s="111"/>
      <c r="O59" s="111"/>
      <c r="P59" s="111"/>
      <c r="Q59" s="111"/>
      <c r="R59" s="111"/>
      <c r="S59" s="111"/>
      <c r="T59" s="111"/>
      <c r="U59" s="111"/>
      <c r="V59" s="111"/>
      <c r="W59" s="111"/>
      <c r="X59" s="111"/>
      <c r="Y59" s="111"/>
      <c r="Z59" s="111"/>
      <c r="AA59" s="111"/>
      <c r="AB59" s="111"/>
      <c r="AC59" s="111"/>
      <c r="AD59" s="111"/>
      <c r="AE59" s="111"/>
      <c r="AF59" s="111"/>
      <c r="AG59" s="112">
        <f>'C1667-1 - 0,00-0,768'!J32</f>
        <v>0</v>
      </c>
      <c r="AH59" s="110"/>
      <c r="AI59" s="110"/>
      <c r="AJ59" s="110"/>
      <c r="AK59" s="110"/>
      <c r="AL59" s="110"/>
      <c r="AM59" s="110"/>
      <c r="AN59" s="112">
        <f>SUM(AG59,AT59)</f>
        <v>0</v>
      </c>
      <c r="AO59" s="110"/>
      <c r="AP59" s="110"/>
      <c r="AQ59" s="113" t="s">
        <v>82</v>
      </c>
      <c r="AR59" s="58"/>
      <c r="AS59" s="118">
        <v>0</v>
      </c>
      <c r="AT59" s="119">
        <f>ROUND(SUM(AV59:AW59),2)</f>
        <v>0</v>
      </c>
      <c r="AU59" s="120">
        <f>'C1667-1 - 0,00-0,768'!P92</f>
        <v>0</v>
      </c>
      <c r="AV59" s="119">
        <f>'C1667-1 - 0,00-0,768'!J35</f>
        <v>0</v>
      </c>
      <c r="AW59" s="119">
        <f>'C1667-1 - 0,00-0,768'!J36</f>
        <v>0</v>
      </c>
      <c r="AX59" s="119">
        <f>'C1667-1 - 0,00-0,768'!J37</f>
        <v>0</v>
      </c>
      <c r="AY59" s="119">
        <f>'C1667-1 - 0,00-0,768'!J38</f>
        <v>0</v>
      </c>
      <c r="AZ59" s="119">
        <f>'C1667-1 - 0,00-0,768'!F35</f>
        <v>0</v>
      </c>
      <c r="BA59" s="119">
        <f>'C1667-1 - 0,00-0,768'!F36</f>
        <v>0</v>
      </c>
      <c r="BB59" s="119">
        <f>'C1667-1 - 0,00-0,768'!F37</f>
        <v>0</v>
      </c>
      <c r="BC59" s="119">
        <f>'C1667-1 - 0,00-0,768'!F38</f>
        <v>0</v>
      </c>
      <c r="BD59" s="121">
        <f>'C1667-1 - 0,00-0,768'!F39</f>
        <v>0</v>
      </c>
      <c r="BE59" s="4"/>
      <c r="BT59" s="26" t="s">
        <v>78</v>
      </c>
      <c r="BV59" s="26" t="s">
        <v>71</v>
      </c>
      <c r="BW59" s="26" t="s">
        <v>92</v>
      </c>
      <c r="BX59" s="26" t="s">
        <v>89</v>
      </c>
      <c r="CL59" s="26" t="s">
        <v>3</v>
      </c>
    </row>
    <row r="60" s="2" customFormat="1" ht="30" customHeight="1">
      <c r="A60" s="37"/>
      <c r="B60" s="38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8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  <row r="61" s="2" customFormat="1" ht="6.96" customHeight="1">
      <c r="A61" s="37"/>
      <c r="B61" s="54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38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</sheetData>
  <mergeCells count="58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N59:AP59"/>
    <mergeCell ref="AG59:AM59"/>
    <mergeCell ref="E59:I59"/>
    <mergeCell ref="K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C1-1 - 0,00-0,12'!C2" display="/"/>
    <hyperlink ref="A57" location="'C1-2 - 0,12-0,613'!C2" display="/"/>
    <hyperlink ref="A59" location="'C1667-1 - 0,00-0,768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="1" customFormat="1" ht="24.96" customHeight="1">
      <c r="B4" s="21"/>
      <c r="D4" s="22" t="s">
        <v>93</v>
      </c>
      <c r="L4" s="21"/>
      <c r="M4" s="122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3" t="str">
        <f>'Rekapitulace stavby'!K6</f>
        <v>Polní cesty v k.ú. Křenov u Kájova</v>
      </c>
      <c r="F7" s="31"/>
      <c r="G7" s="31"/>
      <c r="H7" s="31"/>
      <c r="L7" s="21"/>
    </row>
    <row r="8" s="1" customFormat="1" ht="12" customHeight="1">
      <c r="B8" s="21"/>
      <c r="D8" s="31" t="s">
        <v>94</v>
      </c>
      <c r="L8" s="21"/>
    </row>
    <row r="9" s="2" customFormat="1" ht="16.5" customHeight="1">
      <c r="A9" s="37"/>
      <c r="B9" s="38"/>
      <c r="C9" s="37"/>
      <c r="D9" s="37"/>
      <c r="E9" s="123" t="s">
        <v>95</v>
      </c>
      <c r="F9" s="37"/>
      <c r="G9" s="37"/>
      <c r="H9" s="37"/>
      <c r="I9" s="37"/>
      <c r="J9" s="37"/>
      <c r="K9" s="37"/>
      <c r="L9" s="12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96</v>
      </c>
      <c r="E10" s="37"/>
      <c r="F10" s="37"/>
      <c r="G10" s="37"/>
      <c r="H10" s="37"/>
      <c r="I10" s="37"/>
      <c r="J10" s="37"/>
      <c r="K10" s="37"/>
      <c r="L10" s="12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1" t="s">
        <v>97</v>
      </c>
      <c r="F11" s="37"/>
      <c r="G11" s="37"/>
      <c r="H11" s="37"/>
      <c r="I11" s="37"/>
      <c r="J11" s="37"/>
      <c r="K11" s="37"/>
      <c r="L11" s="12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12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3</v>
      </c>
      <c r="G13" s="37"/>
      <c r="H13" s="37"/>
      <c r="I13" s="31" t="s">
        <v>20</v>
      </c>
      <c r="J13" s="26" t="s">
        <v>3</v>
      </c>
      <c r="K13" s="37"/>
      <c r="L13" s="12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3" t="str">
        <f>'Rekapitulace stavby'!AN8</f>
        <v>25. 3. 2021</v>
      </c>
      <c r="K14" s="37"/>
      <c r="L14" s="12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12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3</v>
      </c>
      <c r="K16" s="37"/>
      <c r="L16" s="12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22</v>
      </c>
      <c r="F17" s="37"/>
      <c r="G17" s="37"/>
      <c r="H17" s="37"/>
      <c r="I17" s="31" t="s">
        <v>27</v>
      </c>
      <c r="J17" s="26" t="s">
        <v>3</v>
      </c>
      <c r="K17" s="37"/>
      <c r="L17" s="12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12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28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12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27</v>
      </c>
      <c r="J20" s="32" t="str">
        <f>'Rekapitulace stavby'!AN14</f>
        <v>Vyplň údaj</v>
      </c>
      <c r="K20" s="37"/>
      <c r="L20" s="12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12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30</v>
      </c>
      <c r="E22" s="37"/>
      <c r="F22" s="37"/>
      <c r="G22" s="37"/>
      <c r="H22" s="37"/>
      <c r="I22" s="31" t="s">
        <v>26</v>
      </c>
      <c r="J22" s="26" t="s">
        <v>3</v>
      </c>
      <c r="K22" s="37"/>
      <c r="L22" s="12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22</v>
      </c>
      <c r="F23" s="37"/>
      <c r="G23" s="37"/>
      <c r="H23" s="37"/>
      <c r="I23" s="31" t="s">
        <v>27</v>
      </c>
      <c r="J23" s="26" t="s">
        <v>3</v>
      </c>
      <c r="K23" s="37"/>
      <c r="L23" s="12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12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32</v>
      </c>
      <c r="E25" s="37"/>
      <c r="F25" s="37"/>
      <c r="G25" s="37"/>
      <c r="H25" s="37"/>
      <c r="I25" s="31" t="s">
        <v>26</v>
      </c>
      <c r="J25" s="26" t="s">
        <v>3</v>
      </c>
      <c r="K25" s="37"/>
      <c r="L25" s="12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22</v>
      </c>
      <c r="F26" s="37"/>
      <c r="G26" s="37"/>
      <c r="H26" s="37"/>
      <c r="I26" s="31" t="s">
        <v>27</v>
      </c>
      <c r="J26" s="26" t="s">
        <v>3</v>
      </c>
      <c r="K26" s="37"/>
      <c r="L26" s="12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12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33</v>
      </c>
      <c r="E28" s="37"/>
      <c r="F28" s="37"/>
      <c r="G28" s="37"/>
      <c r="H28" s="37"/>
      <c r="I28" s="37"/>
      <c r="J28" s="37"/>
      <c r="K28" s="37"/>
      <c r="L28" s="12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5"/>
      <c r="B29" s="126"/>
      <c r="C29" s="125"/>
      <c r="D29" s="125"/>
      <c r="E29" s="35" t="s">
        <v>3</v>
      </c>
      <c r="F29" s="35"/>
      <c r="G29" s="35"/>
      <c r="H29" s="35"/>
      <c r="I29" s="125"/>
      <c r="J29" s="125"/>
      <c r="K29" s="125"/>
      <c r="L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12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2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28" t="s">
        <v>35</v>
      </c>
      <c r="E32" s="37"/>
      <c r="F32" s="37"/>
      <c r="G32" s="37"/>
      <c r="H32" s="37"/>
      <c r="I32" s="37"/>
      <c r="J32" s="89">
        <f>ROUND(J91, 2)</f>
        <v>0</v>
      </c>
      <c r="K32" s="37"/>
      <c r="L32" s="12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3"/>
      <c r="E33" s="83"/>
      <c r="F33" s="83"/>
      <c r="G33" s="83"/>
      <c r="H33" s="83"/>
      <c r="I33" s="83"/>
      <c r="J33" s="83"/>
      <c r="K33" s="83"/>
      <c r="L33" s="12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37</v>
      </c>
      <c r="G34" s="37"/>
      <c r="H34" s="37"/>
      <c r="I34" s="42" t="s">
        <v>36</v>
      </c>
      <c r="J34" s="42" t="s">
        <v>38</v>
      </c>
      <c r="K34" s="37"/>
      <c r="L34" s="12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29" t="s">
        <v>39</v>
      </c>
      <c r="E35" s="31" t="s">
        <v>40</v>
      </c>
      <c r="F35" s="130">
        <f>ROUND((SUM(BE91:BE167)),  2)</f>
        <v>0</v>
      </c>
      <c r="G35" s="37"/>
      <c r="H35" s="37"/>
      <c r="I35" s="131">
        <v>0.20999999999999999</v>
      </c>
      <c r="J35" s="130">
        <f>ROUND(((SUM(BE91:BE167))*I35),  2)</f>
        <v>0</v>
      </c>
      <c r="K35" s="37"/>
      <c r="L35" s="12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41</v>
      </c>
      <c r="F36" s="130">
        <f>ROUND((SUM(BF91:BF167)),  2)</f>
        <v>0</v>
      </c>
      <c r="G36" s="37"/>
      <c r="H36" s="37"/>
      <c r="I36" s="131">
        <v>0.14999999999999999</v>
      </c>
      <c r="J36" s="130">
        <f>ROUND(((SUM(BF91:BF167))*I36),  2)</f>
        <v>0</v>
      </c>
      <c r="K36" s="37"/>
      <c r="L36" s="12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0">
        <f>ROUND((SUM(BG91:BG167)),  2)</f>
        <v>0</v>
      </c>
      <c r="G37" s="37"/>
      <c r="H37" s="37"/>
      <c r="I37" s="131">
        <v>0.20999999999999999</v>
      </c>
      <c r="J37" s="130">
        <f>0</f>
        <v>0</v>
      </c>
      <c r="K37" s="37"/>
      <c r="L37" s="12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43</v>
      </c>
      <c r="F38" s="130">
        <f>ROUND((SUM(BH91:BH167)),  2)</f>
        <v>0</v>
      </c>
      <c r="G38" s="37"/>
      <c r="H38" s="37"/>
      <c r="I38" s="131">
        <v>0.14999999999999999</v>
      </c>
      <c r="J38" s="130">
        <f>0</f>
        <v>0</v>
      </c>
      <c r="K38" s="37"/>
      <c r="L38" s="12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44</v>
      </c>
      <c r="F39" s="130">
        <f>ROUND((SUM(BI91:BI167)),  2)</f>
        <v>0</v>
      </c>
      <c r="G39" s="37"/>
      <c r="H39" s="37"/>
      <c r="I39" s="131">
        <v>0</v>
      </c>
      <c r="J39" s="130">
        <f>0</f>
        <v>0</v>
      </c>
      <c r="K39" s="37"/>
      <c r="L39" s="12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12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2"/>
      <c r="D41" s="133" t="s">
        <v>45</v>
      </c>
      <c r="E41" s="75"/>
      <c r="F41" s="75"/>
      <c r="G41" s="134" t="s">
        <v>46</v>
      </c>
      <c r="H41" s="135" t="s">
        <v>47</v>
      </c>
      <c r="I41" s="75"/>
      <c r="J41" s="136">
        <f>SUM(J32:J39)</f>
        <v>0</v>
      </c>
      <c r="K41" s="137"/>
      <c r="L41" s="12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54"/>
      <c r="C42" s="55"/>
      <c r="D42" s="55"/>
      <c r="E42" s="55"/>
      <c r="F42" s="55"/>
      <c r="G42" s="55"/>
      <c r="H42" s="55"/>
      <c r="I42" s="55"/>
      <c r="J42" s="55"/>
      <c r="K42" s="55"/>
      <c r="L42" s="12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56"/>
      <c r="C46" s="57"/>
      <c r="D46" s="57"/>
      <c r="E46" s="57"/>
      <c r="F46" s="57"/>
      <c r="G46" s="57"/>
      <c r="H46" s="57"/>
      <c r="I46" s="57"/>
      <c r="J46" s="57"/>
      <c r="K46" s="57"/>
      <c r="L46" s="12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98</v>
      </c>
      <c r="D47" s="37"/>
      <c r="E47" s="37"/>
      <c r="F47" s="37"/>
      <c r="G47" s="37"/>
      <c r="H47" s="37"/>
      <c r="I47" s="37"/>
      <c r="J47" s="37"/>
      <c r="K47" s="37"/>
      <c r="L47" s="12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7"/>
      <c r="D48" s="37"/>
      <c r="E48" s="37"/>
      <c r="F48" s="37"/>
      <c r="G48" s="37"/>
      <c r="H48" s="37"/>
      <c r="I48" s="37"/>
      <c r="J48" s="37"/>
      <c r="K48" s="37"/>
      <c r="L48" s="12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7"/>
      <c r="E49" s="37"/>
      <c r="F49" s="37"/>
      <c r="G49" s="37"/>
      <c r="H49" s="37"/>
      <c r="I49" s="37"/>
      <c r="J49" s="37"/>
      <c r="K49" s="37"/>
      <c r="L49" s="12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123" t="str">
        <f>E7</f>
        <v>Polní cesty v k.ú. Křenov u Kájova</v>
      </c>
      <c r="F50" s="31"/>
      <c r="G50" s="31"/>
      <c r="H50" s="31"/>
      <c r="I50" s="37"/>
      <c r="J50" s="37"/>
      <c r="K50" s="37"/>
      <c r="L50" s="12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1"/>
      <c r="C51" s="31" t="s">
        <v>94</v>
      </c>
      <c r="L51" s="21"/>
    </row>
    <row r="52" s="2" customFormat="1" ht="16.5" customHeight="1">
      <c r="A52" s="37"/>
      <c r="B52" s="38"/>
      <c r="C52" s="37"/>
      <c r="D52" s="37"/>
      <c r="E52" s="123" t="s">
        <v>95</v>
      </c>
      <c r="F52" s="37"/>
      <c r="G52" s="37"/>
      <c r="H52" s="37"/>
      <c r="I52" s="37"/>
      <c r="J52" s="37"/>
      <c r="K52" s="37"/>
      <c r="L52" s="12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96</v>
      </c>
      <c r="D53" s="37"/>
      <c r="E53" s="37"/>
      <c r="F53" s="37"/>
      <c r="G53" s="37"/>
      <c r="H53" s="37"/>
      <c r="I53" s="37"/>
      <c r="J53" s="37"/>
      <c r="K53" s="37"/>
      <c r="L53" s="12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7"/>
      <c r="D54" s="37"/>
      <c r="E54" s="61" t="str">
        <f>E11</f>
        <v>C1-1 - 0,00-0,12</v>
      </c>
      <c r="F54" s="37"/>
      <c r="G54" s="37"/>
      <c r="H54" s="37"/>
      <c r="I54" s="37"/>
      <c r="J54" s="37"/>
      <c r="K54" s="37"/>
      <c r="L54" s="12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7"/>
      <c r="D55" s="37"/>
      <c r="E55" s="37"/>
      <c r="F55" s="37"/>
      <c r="G55" s="37"/>
      <c r="H55" s="37"/>
      <c r="I55" s="37"/>
      <c r="J55" s="37"/>
      <c r="K55" s="37"/>
      <c r="L55" s="12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7"/>
      <c r="E56" s="37"/>
      <c r="F56" s="26" t="str">
        <f>F14</f>
        <v xml:space="preserve"> </v>
      </c>
      <c r="G56" s="37"/>
      <c r="H56" s="37"/>
      <c r="I56" s="31" t="s">
        <v>23</v>
      </c>
      <c r="J56" s="63" t="str">
        <f>IF(J14="","",J14)</f>
        <v>25. 3. 2021</v>
      </c>
      <c r="K56" s="37"/>
      <c r="L56" s="12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7"/>
      <c r="D57" s="37"/>
      <c r="E57" s="37"/>
      <c r="F57" s="37"/>
      <c r="G57" s="37"/>
      <c r="H57" s="37"/>
      <c r="I57" s="37"/>
      <c r="J57" s="37"/>
      <c r="K57" s="37"/>
      <c r="L57" s="12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7"/>
      <c r="E58" s="37"/>
      <c r="F58" s="26" t="str">
        <f>E17</f>
        <v xml:space="preserve"> </v>
      </c>
      <c r="G58" s="37"/>
      <c r="H58" s="37"/>
      <c r="I58" s="31" t="s">
        <v>30</v>
      </c>
      <c r="J58" s="35" t="str">
        <f>E23</f>
        <v xml:space="preserve"> </v>
      </c>
      <c r="K58" s="37"/>
      <c r="L58" s="12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7"/>
      <c r="E59" s="37"/>
      <c r="F59" s="26" t="str">
        <f>IF(E20="","",E20)</f>
        <v>Vyplň údaj</v>
      </c>
      <c r="G59" s="37"/>
      <c r="H59" s="37"/>
      <c r="I59" s="31" t="s">
        <v>32</v>
      </c>
      <c r="J59" s="35" t="str">
        <f>E26</f>
        <v xml:space="preserve"> </v>
      </c>
      <c r="K59" s="37"/>
      <c r="L59" s="12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7"/>
      <c r="D60" s="37"/>
      <c r="E60" s="37"/>
      <c r="F60" s="37"/>
      <c r="G60" s="37"/>
      <c r="H60" s="37"/>
      <c r="I60" s="37"/>
      <c r="J60" s="37"/>
      <c r="K60" s="37"/>
      <c r="L60" s="12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38" t="s">
        <v>99</v>
      </c>
      <c r="D61" s="132"/>
      <c r="E61" s="132"/>
      <c r="F61" s="132"/>
      <c r="G61" s="132"/>
      <c r="H61" s="132"/>
      <c r="I61" s="132"/>
      <c r="J61" s="139" t="s">
        <v>100</v>
      </c>
      <c r="K61" s="132"/>
      <c r="L61" s="12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7"/>
      <c r="D62" s="37"/>
      <c r="E62" s="37"/>
      <c r="F62" s="37"/>
      <c r="G62" s="37"/>
      <c r="H62" s="37"/>
      <c r="I62" s="37"/>
      <c r="J62" s="37"/>
      <c r="K62" s="37"/>
      <c r="L62" s="12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40" t="s">
        <v>67</v>
      </c>
      <c r="D63" s="37"/>
      <c r="E63" s="37"/>
      <c r="F63" s="37"/>
      <c r="G63" s="37"/>
      <c r="H63" s="37"/>
      <c r="I63" s="37"/>
      <c r="J63" s="89">
        <f>J91</f>
        <v>0</v>
      </c>
      <c r="K63" s="37"/>
      <c r="L63" s="12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8" t="s">
        <v>101</v>
      </c>
    </row>
    <row r="64" s="9" customFormat="1" ht="24.96" customHeight="1">
      <c r="A64" s="9"/>
      <c r="B64" s="141"/>
      <c r="C64" s="9"/>
      <c r="D64" s="142" t="s">
        <v>102</v>
      </c>
      <c r="E64" s="143"/>
      <c r="F64" s="143"/>
      <c r="G64" s="143"/>
      <c r="H64" s="143"/>
      <c r="I64" s="143"/>
      <c r="J64" s="144">
        <f>J92</f>
        <v>0</v>
      </c>
      <c r="K64" s="9"/>
      <c r="L64" s="14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41"/>
      <c r="C65" s="9"/>
      <c r="D65" s="142" t="s">
        <v>103</v>
      </c>
      <c r="E65" s="143"/>
      <c r="F65" s="143"/>
      <c r="G65" s="143"/>
      <c r="H65" s="143"/>
      <c r="I65" s="143"/>
      <c r="J65" s="144">
        <f>J112</f>
        <v>0</v>
      </c>
      <c r="K65" s="9"/>
      <c r="L65" s="14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41"/>
      <c r="C66" s="9"/>
      <c r="D66" s="142" t="s">
        <v>104</v>
      </c>
      <c r="E66" s="143"/>
      <c r="F66" s="143"/>
      <c r="G66" s="143"/>
      <c r="H66" s="143"/>
      <c r="I66" s="143"/>
      <c r="J66" s="144">
        <f>J134</f>
        <v>0</v>
      </c>
      <c r="K66" s="9"/>
      <c r="L66" s="14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41"/>
      <c r="C67" s="9"/>
      <c r="D67" s="142" t="s">
        <v>105</v>
      </c>
      <c r="E67" s="143"/>
      <c r="F67" s="143"/>
      <c r="G67" s="143"/>
      <c r="H67" s="143"/>
      <c r="I67" s="143"/>
      <c r="J67" s="144">
        <f>J138</f>
        <v>0</v>
      </c>
      <c r="K67" s="9"/>
      <c r="L67" s="14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41"/>
      <c r="C68" s="9"/>
      <c r="D68" s="142" t="s">
        <v>106</v>
      </c>
      <c r="E68" s="143"/>
      <c r="F68" s="143"/>
      <c r="G68" s="143"/>
      <c r="H68" s="143"/>
      <c r="I68" s="143"/>
      <c r="J68" s="144">
        <f>J142</f>
        <v>0</v>
      </c>
      <c r="K68" s="9"/>
      <c r="L68" s="14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41"/>
      <c r="C69" s="9"/>
      <c r="D69" s="142" t="s">
        <v>107</v>
      </c>
      <c r="E69" s="143"/>
      <c r="F69" s="143"/>
      <c r="G69" s="143"/>
      <c r="H69" s="143"/>
      <c r="I69" s="143"/>
      <c r="J69" s="144">
        <f>J157</f>
        <v>0</v>
      </c>
      <c r="K69" s="9"/>
      <c r="L69" s="14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37"/>
      <c r="B70" s="38"/>
      <c r="C70" s="37"/>
      <c r="D70" s="37"/>
      <c r="E70" s="37"/>
      <c r="F70" s="37"/>
      <c r="G70" s="37"/>
      <c r="H70" s="37"/>
      <c r="I70" s="37"/>
      <c r="J70" s="37"/>
      <c r="K70" s="37"/>
      <c r="L70" s="124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12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="2" customFormat="1" ht="6.96" customHeight="1">
      <c r="A75" s="37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124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108</v>
      </c>
      <c r="D76" s="37"/>
      <c r="E76" s="37"/>
      <c r="F76" s="37"/>
      <c r="G76" s="37"/>
      <c r="H76" s="37"/>
      <c r="I76" s="37"/>
      <c r="J76" s="37"/>
      <c r="K76" s="37"/>
      <c r="L76" s="12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7"/>
      <c r="D77" s="37"/>
      <c r="E77" s="37"/>
      <c r="F77" s="37"/>
      <c r="G77" s="37"/>
      <c r="H77" s="37"/>
      <c r="I77" s="37"/>
      <c r="J77" s="37"/>
      <c r="K77" s="37"/>
      <c r="L77" s="12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17</v>
      </c>
      <c r="D78" s="37"/>
      <c r="E78" s="37"/>
      <c r="F78" s="37"/>
      <c r="G78" s="37"/>
      <c r="H78" s="37"/>
      <c r="I78" s="37"/>
      <c r="J78" s="37"/>
      <c r="K78" s="37"/>
      <c r="L78" s="12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7"/>
      <c r="D79" s="37"/>
      <c r="E79" s="123" t="str">
        <f>E7</f>
        <v>Polní cesty v k.ú. Křenov u Kájova</v>
      </c>
      <c r="F79" s="31"/>
      <c r="G79" s="31"/>
      <c r="H79" s="31"/>
      <c r="I79" s="37"/>
      <c r="J79" s="37"/>
      <c r="K79" s="37"/>
      <c r="L79" s="12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" customFormat="1" ht="12" customHeight="1">
      <c r="B80" s="21"/>
      <c r="C80" s="31" t="s">
        <v>94</v>
      </c>
      <c r="L80" s="21"/>
    </row>
    <row r="81" s="2" customFormat="1" ht="16.5" customHeight="1">
      <c r="A81" s="37"/>
      <c r="B81" s="38"/>
      <c r="C81" s="37"/>
      <c r="D81" s="37"/>
      <c r="E81" s="123" t="s">
        <v>95</v>
      </c>
      <c r="F81" s="37"/>
      <c r="G81" s="37"/>
      <c r="H81" s="37"/>
      <c r="I81" s="37"/>
      <c r="J81" s="37"/>
      <c r="K81" s="37"/>
      <c r="L81" s="12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2" customHeight="1">
      <c r="A82" s="37"/>
      <c r="B82" s="38"/>
      <c r="C82" s="31" t="s">
        <v>96</v>
      </c>
      <c r="D82" s="37"/>
      <c r="E82" s="37"/>
      <c r="F82" s="37"/>
      <c r="G82" s="37"/>
      <c r="H82" s="37"/>
      <c r="I82" s="37"/>
      <c r="J82" s="37"/>
      <c r="K82" s="37"/>
      <c r="L82" s="12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6.5" customHeight="1">
      <c r="A83" s="37"/>
      <c r="B83" s="38"/>
      <c r="C83" s="37"/>
      <c r="D83" s="37"/>
      <c r="E83" s="61" t="str">
        <f>E11</f>
        <v>C1-1 - 0,00-0,12</v>
      </c>
      <c r="F83" s="37"/>
      <c r="G83" s="37"/>
      <c r="H83" s="37"/>
      <c r="I83" s="37"/>
      <c r="J83" s="37"/>
      <c r="K83" s="37"/>
      <c r="L83" s="12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7"/>
      <c r="D84" s="37"/>
      <c r="E84" s="37"/>
      <c r="F84" s="37"/>
      <c r="G84" s="37"/>
      <c r="H84" s="37"/>
      <c r="I84" s="37"/>
      <c r="J84" s="37"/>
      <c r="K84" s="37"/>
      <c r="L84" s="12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2" customHeight="1">
      <c r="A85" s="37"/>
      <c r="B85" s="38"/>
      <c r="C85" s="31" t="s">
        <v>21</v>
      </c>
      <c r="D85" s="37"/>
      <c r="E85" s="37"/>
      <c r="F85" s="26" t="str">
        <f>F14</f>
        <v xml:space="preserve"> </v>
      </c>
      <c r="G85" s="37"/>
      <c r="H85" s="37"/>
      <c r="I85" s="31" t="s">
        <v>23</v>
      </c>
      <c r="J85" s="63" t="str">
        <f>IF(J14="","",J14)</f>
        <v>25. 3. 2021</v>
      </c>
      <c r="K85" s="37"/>
      <c r="L85" s="12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12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15" customHeight="1">
      <c r="A87" s="37"/>
      <c r="B87" s="38"/>
      <c r="C87" s="31" t="s">
        <v>25</v>
      </c>
      <c r="D87" s="37"/>
      <c r="E87" s="37"/>
      <c r="F87" s="26" t="str">
        <f>E17</f>
        <v xml:space="preserve"> </v>
      </c>
      <c r="G87" s="37"/>
      <c r="H87" s="37"/>
      <c r="I87" s="31" t="s">
        <v>30</v>
      </c>
      <c r="J87" s="35" t="str">
        <f>E23</f>
        <v xml:space="preserve"> </v>
      </c>
      <c r="K87" s="37"/>
      <c r="L87" s="12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28</v>
      </c>
      <c r="D88" s="37"/>
      <c r="E88" s="37"/>
      <c r="F88" s="26" t="str">
        <f>IF(E20="","",E20)</f>
        <v>Vyplň údaj</v>
      </c>
      <c r="G88" s="37"/>
      <c r="H88" s="37"/>
      <c r="I88" s="31" t="s">
        <v>32</v>
      </c>
      <c r="J88" s="35" t="str">
        <f>E26</f>
        <v xml:space="preserve"> </v>
      </c>
      <c r="K88" s="37"/>
      <c r="L88" s="12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0.32" customHeight="1">
      <c r="A89" s="37"/>
      <c r="B89" s="38"/>
      <c r="C89" s="37"/>
      <c r="D89" s="37"/>
      <c r="E89" s="37"/>
      <c r="F89" s="37"/>
      <c r="G89" s="37"/>
      <c r="H89" s="37"/>
      <c r="I89" s="37"/>
      <c r="J89" s="37"/>
      <c r="K89" s="37"/>
      <c r="L89" s="12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10" customFormat="1" ht="29.28" customHeight="1">
      <c r="A90" s="145"/>
      <c r="B90" s="146"/>
      <c r="C90" s="147" t="s">
        <v>109</v>
      </c>
      <c r="D90" s="148" t="s">
        <v>54</v>
      </c>
      <c r="E90" s="148" t="s">
        <v>50</v>
      </c>
      <c r="F90" s="148" t="s">
        <v>51</v>
      </c>
      <c r="G90" s="148" t="s">
        <v>110</v>
      </c>
      <c r="H90" s="148" t="s">
        <v>111</v>
      </c>
      <c r="I90" s="148" t="s">
        <v>112</v>
      </c>
      <c r="J90" s="149" t="s">
        <v>100</v>
      </c>
      <c r="K90" s="150" t="s">
        <v>113</v>
      </c>
      <c r="L90" s="151"/>
      <c r="M90" s="79" t="s">
        <v>3</v>
      </c>
      <c r="N90" s="80" t="s">
        <v>39</v>
      </c>
      <c r="O90" s="80" t="s">
        <v>114</v>
      </c>
      <c r="P90" s="80" t="s">
        <v>115</v>
      </c>
      <c r="Q90" s="80" t="s">
        <v>116</v>
      </c>
      <c r="R90" s="80" t="s">
        <v>117</v>
      </c>
      <c r="S90" s="80" t="s">
        <v>118</v>
      </c>
      <c r="T90" s="81" t="s">
        <v>119</v>
      </c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</row>
    <row r="91" s="2" customFormat="1" ht="22.8" customHeight="1">
      <c r="A91" s="37"/>
      <c r="B91" s="38"/>
      <c r="C91" s="86" t="s">
        <v>120</v>
      </c>
      <c r="D91" s="37"/>
      <c r="E91" s="37"/>
      <c r="F91" s="37"/>
      <c r="G91" s="37"/>
      <c r="H91" s="37"/>
      <c r="I91" s="37"/>
      <c r="J91" s="152">
        <f>BK91</f>
        <v>0</v>
      </c>
      <c r="K91" s="37"/>
      <c r="L91" s="38"/>
      <c r="M91" s="82"/>
      <c r="N91" s="67"/>
      <c r="O91" s="83"/>
      <c r="P91" s="153">
        <f>P92+P112+P134+P138+P142+P157</f>
        <v>0</v>
      </c>
      <c r="Q91" s="83"/>
      <c r="R91" s="153">
        <f>R92+R112+R134+R138+R142+R157</f>
        <v>240.25257999999997</v>
      </c>
      <c r="S91" s="83"/>
      <c r="T91" s="154">
        <f>T92+T112+T134+T138+T142+T157</f>
        <v>108.88500000000001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8" t="s">
        <v>68</v>
      </c>
      <c r="AU91" s="18" t="s">
        <v>101</v>
      </c>
      <c r="BK91" s="155">
        <f>BK92+BK112+BK134+BK138+BK142+BK157</f>
        <v>0</v>
      </c>
    </row>
    <row r="92" s="11" customFormat="1" ht="25.92" customHeight="1">
      <c r="A92" s="11"/>
      <c r="B92" s="156"/>
      <c r="C92" s="11"/>
      <c r="D92" s="157" t="s">
        <v>68</v>
      </c>
      <c r="E92" s="158" t="s">
        <v>76</v>
      </c>
      <c r="F92" s="158" t="s">
        <v>121</v>
      </c>
      <c r="G92" s="11"/>
      <c r="H92" s="11"/>
      <c r="I92" s="159"/>
      <c r="J92" s="160">
        <f>BK92</f>
        <v>0</v>
      </c>
      <c r="K92" s="11"/>
      <c r="L92" s="156"/>
      <c r="M92" s="161"/>
      <c r="N92" s="162"/>
      <c r="O92" s="162"/>
      <c r="P92" s="163">
        <f>SUM(P93:P111)</f>
        <v>0</v>
      </c>
      <c r="Q92" s="162"/>
      <c r="R92" s="163">
        <f>SUM(R93:R111)</f>
        <v>0.028056000000000001</v>
      </c>
      <c r="S92" s="162"/>
      <c r="T92" s="164">
        <f>SUM(T93:T111)</f>
        <v>80.661000000000001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57" t="s">
        <v>76</v>
      </c>
      <c r="AT92" s="165" t="s">
        <v>68</v>
      </c>
      <c r="AU92" s="165" t="s">
        <v>69</v>
      </c>
      <c r="AY92" s="157" t="s">
        <v>122</v>
      </c>
      <c r="BK92" s="166">
        <f>SUM(BK93:BK111)</f>
        <v>0</v>
      </c>
    </row>
    <row r="93" s="2" customFormat="1" ht="24.15" customHeight="1">
      <c r="A93" s="37"/>
      <c r="B93" s="167"/>
      <c r="C93" s="168" t="s">
        <v>76</v>
      </c>
      <c r="D93" s="168" t="s">
        <v>123</v>
      </c>
      <c r="E93" s="169" t="s">
        <v>124</v>
      </c>
      <c r="F93" s="170" t="s">
        <v>125</v>
      </c>
      <c r="G93" s="171" t="s">
        <v>126</v>
      </c>
      <c r="H93" s="172">
        <v>701.39999999999998</v>
      </c>
      <c r="I93" s="173"/>
      <c r="J93" s="174">
        <f>ROUND(I93*H93,2)</f>
        <v>0</v>
      </c>
      <c r="K93" s="175"/>
      <c r="L93" s="38"/>
      <c r="M93" s="176" t="s">
        <v>3</v>
      </c>
      <c r="N93" s="177" t="s">
        <v>40</v>
      </c>
      <c r="O93" s="71"/>
      <c r="P93" s="178">
        <f>O93*H93</f>
        <v>0</v>
      </c>
      <c r="Q93" s="178">
        <v>4.0000000000000003E-05</v>
      </c>
      <c r="R93" s="178">
        <f>Q93*H93</f>
        <v>0.028056000000000001</v>
      </c>
      <c r="S93" s="178">
        <v>0.11500000000000001</v>
      </c>
      <c r="T93" s="179">
        <f>S93*H93</f>
        <v>80.661000000000001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0" t="s">
        <v>127</v>
      </c>
      <c r="AT93" s="180" t="s">
        <v>123</v>
      </c>
      <c r="AU93" s="180" t="s">
        <v>76</v>
      </c>
      <c r="AY93" s="18" t="s">
        <v>122</v>
      </c>
      <c r="BE93" s="181">
        <f>IF(N93="základní",J93,0)</f>
        <v>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8" t="s">
        <v>76</v>
      </c>
      <c r="BK93" s="181">
        <f>ROUND(I93*H93,2)</f>
        <v>0</v>
      </c>
      <c r="BL93" s="18" t="s">
        <v>127</v>
      </c>
      <c r="BM93" s="180" t="s">
        <v>128</v>
      </c>
    </row>
    <row r="94" s="2" customFormat="1">
      <c r="A94" s="37"/>
      <c r="B94" s="38"/>
      <c r="C94" s="37"/>
      <c r="D94" s="182" t="s">
        <v>129</v>
      </c>
      <c r="E94" s="37"/>
      <c r="F94" s="183" t="s">
        <v>125</v>
      </c>
      <c r="G94" s="37"/>
      <c r="H94" s="37"/>
      <c r="I94" s="184"/>
      <c r="J94" s="37"/>
      <c r="K94" s="37"/>
      <c r="L94" s="38"/>
      <c r="M94" s="185"/>
      <c r="N94" s="186"/>
      <c r="O94" s="71"/>
      <c r="P94" s="71"/>
      <c r="Q94" s="71"/>
      <c r="R94" s="71"/>
      <c r="S94" s="71"/>
      <c r="T94" s="72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8" t="s">
        <v>129</v>
      </c>
      <c r="AU94" s="18" t="s">
        <v>76</v>
      </c>
    </row>
    <row r="95" s="2" customFormat="1">
      <c r="A95" s="37"/>
      <c r="B95" s="38"/>
      <c r="C95" s="37"/>
      <c r="D95" s="187" t="s">
        <v>130</v>
      </c>
      <c r="E95" s="37"/>
      <c r="F95" s="188" t="s">
        <v>131</v>
      </c>
      <c r="G95" s="37"/>
      <c r="H95" s="37"/>
      <c r="I95" s="184"/>
      <c r="J95" s="37"/>
      <c r="K95" s="37"/>
      <c r="L95" s="38"/>
      <c r="M95" s="185"/>
      <c r="N95" s="186"/>
      <c r="O95" s="71"/>
      <c r="P95" s="71"/>
      <c r="Q95" s="71"/>
      <c r="R95" s="71"/>
      <c r="S95" s="71"/>
      <c r="T95" s="72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8" t="s">
        <v>130</v>
      </c>
      <c r="AU95" s="18" t="s">
        <v>76</v>
      </c>
    </row>
    <row r="96" s="2" customFormat="1" ht="37.8" customHeight="1">
      <c r="A96" s="37"/>
      <c r="B96" s="167"/>
      <c r="C96" s="168" t="s">
        <v>78</v>
      </c>
      <c r="D96" s="168" t="s">
        <v>123</v>
      </c>
      <c r="E96" s="169" t="s">
        <v>132</v>
      </c>
      <c r="F96" s="170" t="s">
        <v>133</v>
      </c>
      <c r="G96" s="171" t="s">
        <v>134</v>
      </c>
      <c r="H96" s="172">
        <v>5.5899999999999999</v>
      </c>
      <c r="I96" s="173"/>
      <c r="J96" s="174">
        <f>ROUND(I96*H96,2)</f>
        <v>0</v>
      </c>
      <c r="K96" s="175"/>
      <c r="L96" s="38"/>
      <c r="M96" s="176" t="s">
        <v>3</v>
      </c>
      <c r="N96" s="177" t="s">
        <v>40</v>
      </c>
      <c r="O96" s="71"/>
      <c r="P96" s="178">
        <f>O96*H96</f>
        <v>0</v>
      </c>
      <c r="Q96" s="178">
        <v>0</v>
      </c>
      <c r="R96" s="178">
        <f>Q96*H96</f>
        <v>0</v>
      </c>
      <c r="S96" s="178">
        <v>0</v>
      </c>
      <c r="T96" s="179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0" t="s">
        <v>127</v>
      </c>
      <c r="AT96" s="180" t="s">
        <v>123</v>
      </c>
      <c r="AU96" s="180" t="s">
        <v>76</v>
      </c>
      <c r="AY96" s="18" t="s">
        <v>122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8" t="s">
        <v>76</v>
      </c>
      <c r="BK96" s="181">
        <f>ROUND(I96*H96,2)</f>
        <v>0</v>
      </c>
      <c r="BL96" s="18" t="s">
        <v>127</v>
      </c>
      <c r="BM96" s="180" t="s">
        <v>135</v>
      </c>
    </row>
    <row r="97" s="2" customFormat="1">
      <c r="A97" s="37"/>
      <c r="B97" s="38"/>
      <c r="C97" s="37"/>
      <c r="D97" s="182" t="s">
        <v>129</v>
      </c>
      <c r="E97" s="37"/>
      <c r="F97" s="183" t="s">
        <v>133</v>
      </c>
      <c r="G97" s="37"/>
      <c r="H97" s="37"/>
      <c r="I97" s="184"/>
      <c r="J97" s="37"/>
      <c r="K97" s="37"/>
      <c r="L97" s="38"/>
      <c r="M97" s="185"/>
      <c r="N97" s="186"/>
      <c r="O97" s="71"/>
      <c r="P97" s="71"/>
      <c r="Q97" s="71"/>
      <c r="R97" s="71"/>
      <c r="S97" s="71"/>
      <c r="T97" s="72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8" t="s">
        <v>129</v>
      </c>
      <c r="AU97" s="18" t="s">
        <v>76</v>
      </c>
    </row>
    <row r="98" s="2" customFormat="1">
      <c r="A98" s="37"/>
      <c r="B98" s="38"/>
      <c r="C98" s="37"/>
      <c r="D98" s="187" t="s">
        <v>130</v>
      </c>
      <c r="E98" s="37"/>
      <c r="F98" s="188" t="s">
        <v>136</v>
      </c>
      <c r="G98" s="37"/>
      <c r="H98" s="37"/>
      <c r="I98" s="184"/>
      <c r="J98" s="37"/>
      <c r="K98" s="37"/>
      <c r="L98" s="38"/>
      <c r="M98" s="185"/>
      <c r="N98" s="186"/>
      <c r="O98" s="71"/>
      <c r="P98" s="71"/>
      <c r="Q98" s="71"/>
      <c r="R98" s="71"/>
      <c r="S98" s="71"/>
      <c r="T98" s="72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8" t="s">
        <v>130</v>
      </c>
      <c r="AU98" s="18" t="s">
        <v>76</v>
      </c>
    </row>
    <row r="99" s="2" customFormat="1" ht="24.15" customHeight="1">
      <c r="A99" s="37"/>
      <c r="B99" s="167"/>
      <c r="C99" s="168" t="s">
        <v>137</v>
      </c>
      <c r="D99" s="168" t="s">
        <v>123</v>
      </c>
      <c r="E99" s="169" t="s">
        <v>138</v>
      </c>
      <c r="F99" s="170" t="s">
        <v>139</v>
      </c>
      <c r="G99" s="171" t="s">
        <v>126</v>
      </c>
      <c r="H99" s="172">
        <v>125</v>
      </c>
      <c r="I99" s="173"/>
      <c r="J99" s="174">
        <f>ROUND(I99*H99,2)</f>
        <v>0</v>
      </c>
      <c r="K99" s="175"/>
      <c r="L99" s="38"/>
      <c r="M99" s="176" t="s">
        <v>3</v>
      </c>
      <c r="N99" s="177" t="s">
        <v>40</v>
      </c>
      <c r="O99" s="71"/>
      <c r="P99" s="178">
        <f>O99*H99</f>
        <v>0</v>
      </c>
      <c r="Q99" s="178">
        <v>0</v>
      </c>
      <c r="R99" s="178">
        <f>Q99*H99</f>
        <v>0</v>
      </c>
      <c r="S99" s="178">
        <v>0</v>
      </c>
      <c r="T99" s="179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0" t="s">
        <v>127</v>
      </c>
      <c r="AT99" s="180" t="s">
        <v>123</v>
      </c>
      <c r="AU99" s="180" t="s">
        <v>76</v>
      </c>
      <c r="AY99" s="18" t="s">
        <v>122</v>
      </c>
      <c r="BE99" s="181">
        <f>IF(N99="základní",J99,0)</f>
        <v>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18" t="s">
        <v>76</v>
      </c>
      <c r="BK99" s="181">
        <f>ROUND(I99*H99,2)</f>
        <v>0</v>
      </c>
      <c r="BL99" s="18" t="s">
        <v>127</v>
      </c>
      <c r="BM99" s="180" t="s">
        <v>140</v>
      </c>
    </row>
    <row r="100" s="2" customFormat="1">
      <c r="A100" s="37"/>
      <c r="B100" s="38"/>
      <c r="C100" s="37"/>
      <c r="D100" s="182" t="s">
        <v>129</v>
      </c>
      <c r="E100" s="37"/>
      <c r="F100" s="183" t="s">
        <v>139</v>
      </c>
      <c r="G100" s="37"/>
      <c r="H100" s="37"/>
      <c r="I100" s="184"/>
      <c r="J100" s="37"/>
      <c r="K100" s="37"/>
      <c r="L100" s="38"/>
      <c r="M100" s="185"/>
      <c r="N100" s="186"/>
      <c r="O100" s="71"/>
      <c r="P100" s="71"/>
      <c r="Q100" s="71"/>
      <c r="R100" s="71"/>
      <c r="S100" s="71"/>
      <c r="T100" s="72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8" t="s">
        <v>129</v>
      </c>
      <c r="AU100" s="18" t="s">
        <v>76</v>
      </c>
    </row>
    <row r="101" s="2" customFormat="1">
      <c r="A101" s="37"/>
      <c r="B101" s="38"/>
      <c r="C101" s="37"/>
      <c r="D101" s="187" t="s">
        <v>130</v>
      </c>
      <c r="E101" s="37"/>
      <c r="F101" s="188" t="s">
        <v>141</v>
      </c>
      <c r="G101" s="37"/>
      <c r="H101" s="37"/>
      <c r="I101" s="184"/>
      <c r="J101" s="37"/>
      <c r="K101" s="37"/>
      <c r="L101" s="38"/>
      <c r="M101" s="185"/>
      <c r="N101" s="186"/>
      <c r="O101" s="71"/>
      <c r="P101" s="71"/>
      <c r="Q101" s="71"/>
      <c r="R101" s="71"/>
      <c r="S101" s="71"/>
      <c r="T101" s="72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8" t="s">
        <v>130</v>
      </c>
      <c r="AU101" s="18" t="s">
        <v>76</v>
      </c>
    </row>
    <row r="102" s="2" customFormat="1" ht="33" customHeight="1">
      <c r="A102" s="37"/>
      <c r="B102" s="167"/>
      <c r="C102" s="168" t="s">
        <v>127</v>
      </c>
      <c r="D102" s="168" t="s">
        <v>123</v>
      </c>
      <c r="E102" s="169" t="s">
        <v>142</v>
      </c>
      <c r="F102" s="170" t="s">
        <v>143</v>
      </c>
      <c r="G102" s="171" t="s">
        <v>134</v>
      </c>
      <c r="H102" s="172">
        <v>5.5899999999999999</v>
      </c>
      <c r="I102" s="173"/>
      <c r="J102" s="174">
        <f>ROUND(I102*H102,2)</f>
        <v>0</v>
      </c>
      <c r="K102" s="175"/>
      <c r="L102" s="38"/>
      <c r="M102" s="176" t="s">
        <v>3</v>
      </c>
      <c r="N102" s="177" t="s">
        <v>40</v>
      </c>
      <c r="O102" s="71"/>
      <c r="P102" s="178">
        <f>O102*H102</f>
        <v>0</v>
      </c>
      <c r="Q102" s="178">
        <v>0</v>
      </c>
      <c r="R102" s="178">
        <f>Q102*H102</f>
        <v>0</v>
      </c>
      <c r="S102" s="178">
        <v>0</v>
      </c>
      <c r="T102" s="179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0" t="s">
        <v>127</v>
      </c>
      <c r="AT102" s="180" t="s">
        <v>123</v>
      </c>
      <c r="AU102" s="180" t="s">
        <v>76</v>
      </c>
      <c r="AY102" s="18" t="s">
        <v>122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18" t="s">
        <v>76</v>
      </c>
      <c r="BK102" s="181">
        <f>ROUND(I102*H102,2)</f>
        <v>0</v>
      </c>
      <c r="BL102" s="18" t="s">
        <v>127</v>
      </c>
      <c r="BM102" s="180" t="s">
        <v>144</v>
      </c>
    </row>
    <row r="103" s="2" customFormat="1">
      <c r="A103" s="37"/>
      <c r="B103" s="38"/>
      <c r="C103" s="37"/>
      <c r="D103" s="182" t="s">
        <v>129</v>
      </c>
      <c r="E103" s="37"/>
      <c r="F103" s="183" t="s">
        <v>143</v>
      </c>
      <c r="G103" s="37"/>
      <c r="H103" s="37"/>
      <c r="I103" s="184"/>
      <c r="J103" s="37"/>
      <c r="K103" s="37"/>
      <c r="L103" s="38"/>
      <c r="M103" s="185"/>
      <c r="N103" s="186"/>
      <c r="O103" s="71"/>
      <c r="P103" s="71"/>
      <c r="Q103" s="71"/>
      <c r="R103" s="71"/>
      <c r="S103" s="71"/>
      <c r="T103" s="72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8" t="s">
        <v>129</v>
      </c>
      <c r="AU103" s="18" t="s">
        <v>76</v>
      </c>
    </row>
    <row r="104" s="2" customFormat="1">
      <c r="A104" s="37"/>
      <c r="B104" s="38"/>
      <c r="C104" s="37"/>
      <c r="D104" s="187" t="s">
        <v>130</v>
      </c>
      <c r="E104" s="37"/>
      <c r="F104" s="188" t="s">
        <v>145</v>
      </c>
      <c r="G104" s="37"/>
      <c r="H104" s="37"/>
      <c r="I104" s="184"/>
      <c r="J104" s="37"/>
      <c r="K104" s="37"/>
      <c r="L104" s="38"/>
      <c r="M104" s="185"/>
      <c r="N104" s="186"/>
      <c r="O104" s="71"/>
      <c r="P104" s="71"/>
      <c r="Q104" s="71"/>
      <c r="R104" s="71"/>
      <c r="S104" s="71"/>
      <c r="T104" s="72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8" t="s">
        <v>130</v>
      </c>
      <c r="AU104" s="18" t="s">
        <v>76</v>
      </c>
    </row>
    <row r="105" s="2" customFormat="1" ht="16.5" customHeight="1">
      <c r="A105" s="37"/>
      <c r="B105" s="167"/>
      <c r="C105" s="168" t="s">
        <v>146</v>
      </c>
      <c r="D105" s="168" t="s">
        <v>123</v>
      </c>
      <c r="E105" s="169" t="s">
        <v>147</v>
      </c>
      <c r="F105" s="170" t="s">
        <v>148</v>
      </c>
      <c r="G105" s="171" t="s">
        <v>134</v>
      </c>
      <c r="H105" s="172">
        <v>5.5899999999999999</v>
      </c>
      <c r="I105" s="173"/>
      <c r="J105" s="174">
        <f>ROUND(I105*H105,2)</f>
        <v>0</v>
      </c>
      <c r="K105" s="175"/>
      <c r="L105" s="38"/>
      <c r="M105" s="176" t="s">
        <v>3</v>
      </c>
      <c r="N105" s="177" t="s">
        <v>40</v>
      </c>
      <c r="O105" s="71"/>
      <c r="P105" s="178">
        <f>O105*H105</f>
        <v>0</v>
      </c>
      <c r="Q105" s="178">
        <v>0</v>
      </c>
      <c r="R105" s="178">
        <f>Q105*H105</f>
        <v>0</v>
      </c>
      <c r="S105" s="178">
        <v>0</v>
      </c>
      <c r="T105" s="179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0" t="s">
        <v>127</v>
      </c>
      <c r="AT105" s="180" t="s">
        <v>123</v>
      </c>
      <c r="AU105" s="180" t="s">
        <v>76</v>
      </c>
      <c r="AY105" s="18" t="s">
        <v>122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18" t="s">
        <v>76</v>
      </c>
      <c r="BK105" s="181">
        <f>ROUND(I105*H105,2)</f>
        <v>0</v>
      </c>
      <c r="BL105" s="18" t="s">
        <v>127</v>
      </c>
      <c r="BM105" s="180" t="s">
        <v>149</v>
      </c>
    </row>
    <row r="106" s="2" customFormat="1">
      <c r="A106" s="37"/>
      <c r="B106" s="38"/>
      <c r="C106" s="37"/>
      <c r="D106" s="182" t="s">
        <v>129</v>
      </c>
      <c r="E106" s="37"/>
      <c r="F106" s="183" t="s">
        <v>148</v>
      </c>
      <c r="G106" s="37"/>
      <c r="H106" s="37"/>
      <c r="I106" s="184"/>
      <c r="J106" s="37"/>
      <c r="K106" s="37"/>
      <c r="L106" s="38"/>
      <c r="M106" s="185"/>
      <c r="N106" s="186"/>
      <c r="O106" s="71"/>
      <c r="P106" s="71"/>
      <c r="Q106" s="71"/>
      <c r="R106" s="71"/>
      <c r="S106" s="71"/>
      <c r="T106" s="72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8" t="s">
        <v>129</v>
      </c>
      <c r="AU106" s="18" t="s">
        <v>76</v>
      </c>
    </row>
    <row r="107" s="2" customFormat="1">
      <c r="A107" s="37"/>
      <c r="B107" s="38"/>
      <c r="C107" s="37"/>
      <c r="D107" s="187" t="s">
        <v>130</v>
      </c>
      <c r="E107" s="37"/>
      <c r="F107" s="188" t="s">
        <v>150</v>
      </c>
      <c r="G107" s="37"/>
      <c r="H107" s="37"/>
      <c r="I107" s="184"/>
      <c r="J107" s="37"/>
      <c r="K107" s="37"/>
      <c r="L107" s="38"/>
      <c r="M107" s="185"/>
      <c r="N107" s="186"/>
      <c r="O107" s="71"/>
      <c r="P107" s="71"/>
      <c r="Q107" s="71"/>
      <c r="R107" s="71"/>
      <c r="S107" s="71"/>
      <c r="T107" s="72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8" t="s">
        <v>130</v>
      </c>
      <c r="AU107" s="18" t="s">
        <v>76</v>
      </c>
    </row>
    <row r="108" s="2" customFormat="1" ht="33" customHeight="1">
      <c r="A108" s="37"/>
      <c r="B108" s="167"/>
      <c r="C108" s="168" t="s">
        <v>151</v>
      </c>
      <c r="D108" s="168" t="s">
        <v>123</v>
      </c>
      <c r="E108" s="169" t="s">
        <v>152</v>
      </c>
      <c r="F108" s="170" t="s">
        <v>153</v>
      </c>
      <c r="G108" s="171" t="s">
        <v>154</v>
      </c>
      <c r="H108" s="172">
        <v>10.621</v>
      </c>
      <c r="I108" s="173"/>
      <c r="J108" s="174">
        <f>ROUND(I108*H108,2)</f>
        <v>0</v>
      </c>
      <c r="K108" s="175"/>
      <c r="L108" s="38"/>
      <c r="M108" s="176" t="s">
        <v>3</v>
      </c>
      <c r="N108" s="177" t="s">
        <v>40</v>
      </c>
      <c r="O108" s="71"/>
      <c r="P108" s="178">
        <f>O108*H108</f>
        <v>0</v>
      </c>
      <c r="Q108" s="178">
        <v>0</v>
      </c>
      <c r="R108" s="178">
        <f>Q108*H108</f>
        <v>0</v>
      </c>
      <c r="S108" s="178">
        <v>0</v>
      </c>
      <c r="T108" s="179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0" t="s">
        <v>127</v>
      </c>
      <c r="AT108" s="180" t="s">
        <v>123</v>
      </c>
      <c r="AU108" s="180" t="s">
        <v>76</v>
      </c>
      <c r="AY108" s="18" t="s">
        <v>122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18" t="s">
        <v>76</v>
      </c>
      <c r="BK108" s="181">
        <f>ROUND(I108*H108,2)</f>
        <v>0</v>
      </c>
      <c r="BL108" s="18" t="s">
        <v>127</v>
      </c>
      <c r="BM108" s="180" t="s">
        <v>155</v>
      </c>
    </row>
    <row r="109" s="2" customFormat="1">
      <c r="A109" s="37"/>
      <c r="B109" s="38"/>
      <c r="C109" s="37"/>
      <c r="D109" s="182" t="s">
        <v>129</v>
      </c>
      <c r="E109" s="37"/>
      <c r="F109" s="183" t="s">
        <v>153</v>
      </c>
      <c r="G109" s="37"/>
      <c r="H109" s="37"/>
      <c r="I109" s="184"/>
      <c r="J109" s="37"/>
      <c r="K109" s="37"/>
      <c r="L109" s="38"/>
      <c r="M109" s="185"/>
      <c r="N109" s="186"/>
      <c r="O109" s="71"/>
      <c r="P109" s="71"/>
      <c r="Q109" s="71"/>
      <c r="R109" s="71"/>
      <c r="S109" s="71"/>
      <c r="T109" s="72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8" t="s">
        <v>129</v>
      </c>
      <c r="AU109" s="18" t="s">
        <v>76</v>
      </c>
    </row>
    <row r="110" s="2" customFormat="1">
      <c r="A110" s="37"/>
      <c r="B110" s="38"/>
      <c r="C110" s="37"/>
      <c r="D110" s="187" t="s">
        <v>130</v>
      </c>
      <c r="E110" s="37"/>
      <c r="F110" s="188" t="s">
        <v>156</v>
      </c>
      <c r="G110" s="37"/>
      <c r="H110" s="37"/>
      <c r="I110" s="184"/>
      <c r="J110" s="37"/>
      <c r="K110" s="37"/>
      <c r="L110" s="38"/>
      <c r="M110" s="185"/>
      <c r="N110" s="186"/>
      <c r="O110" s="71"/>
      <c r="P110" s="71"/>
      <c r="Q110" s="71"/>
      <c r="R110" s="71"/>
      <c r="S110" s="71"/>
      <c r="T110" s="72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8" t="s">
        <v>130</v>
      </c>
      <c r="AU110" s="18" t="s">
        <v>76</v>
      </c>
    </row>
    <row r="111" s="12" customFormat="1">
      <c r="A111" s="12"/>
      <c r="B111" s="189"/>
      <c r="C111" s="12"/>
      <c r="D111" s="182" t="s">
        <v>157</v>
      </c>
      <c r="E111" s="190" t="s">
        <v>3</v>
      </c>
      <c r="F111" s="191" t="s">
        <v>158</v>
      </c>
      <c r="G111" s="12"/>
      <c r="H111" s="192">
        <v>10.621</v>
      </c>
      <c r="I111" s="193"/>
      <c r="J111" s="12"/>
      <c r="K111" s="12"/>
      <c r="L111" s="189"/>
      <c r="M111" s="194"/>
      <c r="N111" s="195"/>
      <c r="O111" s="195"/>
      <c r="P111" s="195"/>
      <c r="Q111" s="195"/>
      <c r="R111" s="195"/>
      <c r="S111" s="195"/>
      <c r="T111" s="196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190" t="s">
        <v>157</v>
      </c>
      <c r="AU111" s="190" t="s">
        <v>76</v>
      </c>
      <c r="AV111" s="12" t="s">
        <v>78</v>
      </c>
      <c r="AW111" s="12" t="s">
        <v>31</v>
      </c>
      <c r="AX111" s="12" t="s">
        <v>76</v>
      </c>
      <c r="AY111" s="190" t="s">
        <v>122</v>
      </c>
    </row>
    <row r="112" s="11" customFormat="1" ht="25.92" customHeight="1">
      <c r="A112" s="11"/>
      <c r="B112" s="156"/>
      <c r="C112" s="11"/>
      <c r="D112" s="157" t="s">
        <v>68</v>
      </c>
      <c r="E112" s="158" t="s">
        <v>146</v>
      </c>
      <c r="F112" s="158" t="s">
        <v>159</v>
      </c>
      <c r="G112" s="11"/>
      <c r="H112" s="11"/>
      <c r="I112" s="159"/>
      <c r="J112" s="160">
        <f>BK112</f>
        <v>0</v>
      </c>
      <c r="K112" s="11"/>
      <c r="L112" s="156"/>
      <c r="M112" s="161"/>
      <c r="N112" s="162"/>
      <c r="O112" s="162"/>
      <c r="P112" s="163">
        <f>SUM(P113:P133)</f>
        <v>0</v>
      </c>
      <c r="Q112" s="162"/>
      <c r="R112" s="163">
        <f>SUM(R113:R133)</f>
        <v>240.22452399999997</v>
      </c>
      <c r="S112" s="162"/>
      <c r="T112" s="164">
        <f>SUM(T113:T133)</f>
        <v>0</v>
      </c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R112" s="157" t="s">
        <v>76</v>
      </c>
      <c r="AT112" s="165" t="s">
        <v>68</v>
      </c>
      <c r="AU112" s="165" t="s">
        <v>69</v>
      </c>
      <c r="AY112" s="157" t="s">
        <v>122</v>
      </c>
      <c r="BK112" s="166">
        <f>SUM(BK113:BK133)</f>
        <v>0</v>
      </c>
    </row>
    <row r="113" s="2" customFormat="1" ht="24.15" customHeight="1">
      <c r="A113" s="37"/>
      <c r="B113" s="167"/>
      <c r="C113" s="168" t="s">
        <v>160</v>
      </c>
      <c r="D113" s="168" t="s">
        <v>123</v>
      </c>
      <c r="E113" s="169" t="s">
        <v>161</v>
      </c>
      <c r="F113" s="170" t="s">
        <v>162</v>
      </c>
      <c r="G113" s="171" t="s">
        <v>126</v>
      </c>
      <c r="H113" s="172">
        <v>112</v>
      </c>
      <c r="I113" s="173"/>
      <c r="J113" s="174">
        <f>ROUND(I113*H113,2)</f>
        <v>0</v>
      </c>
      <c r="K113" s="175"/>
      <c r="L113" s="38"/>
      <c r="M113" s="176" t="s">
        <v>3</v>
      </c>
      <c r="N113" s="177" t="s">
        <v>40</v>
      </c>
      <c r="O113" s="71"/>
      <c r="P113" s="178">
        <f>O113*H113</f>
        <v>0</v>
      </c>
      <c r="Q113" s="178">
        <v>0.34499999999999997</v>
      </c>
      <c r="R113" s="178">
        <f>Q113*H113</f>
        <v>38.640000000000001</v>
      </c>
      <c r="S113" s="178">
        <v>0</v>
      </c>
      <c r="T113" s="179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0" t="s">
        <v>127</v>
      </c>
      <c r="AT113" s="180" t="s">
        <v>123</v>
      </c>
      <c r="AU113" s="180" t="s">
        <v>76</v>
      </c>
      <c r="AY113" s="18" t="s">
        <v>122</v>
      </c>
      <c r="BE113" s="181">
        <f>IF(N113="základní",J113,0)</f>
        <v>0</v>
      </c>
      <c r="BF113" s="181">
        <f>IF(N113="snížená",J113,0)</f>
        <v>0</v>
      </c>
      <c r="BG113" s="181">
        <f>IF(N113="zákl. přenesená",J113,0)</f>
        <v>0</v>
      </c>
      <c r="BH113" s="181">
        <f>IF(N113="sníž. přenesená",J113,0)</f>
        <v>0</v>
      </c>
      <c r="BI113" s="181">
        <f>IF(N113="nulová",J113,0)</f>
        <v>0</v>
      </c>
      <c r="BJ113" s="18" t="s">
        <v>76</v>
      </c>
      <c r="BK113" s="181">
        <f>ROUND(I113*H113,2)</f>
        <v>0</v>
      </c>
      <c r="BL113" s="18" t="s">
        <v>127</v>
      </c>
      <c r="BM113" s="180" t="s">
        <v>163</v>
      </c>
    </row>
    <row r="114" s="2" customFormat="1">
      <c r="A114" s="37"/>
      <c r="B114" s="38"/>
      <c r="C114" s="37"/>
      <c r="D114" s="182" t="s">
        <v>129</v>
      </c>
      <c r="E114" s="37"/>
      <c r="F114" s="183" t="s">
        <v>162</v>
      </c>
      <c r="G114" s="37"/>
      <c r="H114" s="37"/>
      <c r="I114" s="184"/>
      <c r="J114" s="37"/>
      <c r="K114" s="37"/>
      <c r="L114" s="38"/>
      <c r="M114" s="185"/>
      <c r="N114" s="186"/>
      <c r="O114" s="71"/>
      <c r="P114" s="71"/>
      <c r="Q114" s="71"/>
      <c r="R114" s="71"/>
      <c r="S114" s="71"/>
      <c r="T114" s="72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8" t="s">
        <v>129</v>
      </c>
      <c r="AU114" s="18" t="s">
        <v>76</v>
      </c>
    </row>
    <row r="115" s="2" customFormat="1">
      <c r="A115" s="37"/>
      <c r="B115" s="38"/>
      <c r="C115" s="37"/>
      <c r="D115" s="187" t="s">
        <v>130</v>
      </c>
      <c r="E115" s="37"/>
      <c r="F115" s="188" t="s">
        <v>164</v>
      </c>
      <c r="G115" s="37"/>
      <c r="H115" s="37"/>
      <c r="I115" s="184"/>
      <c r="J115" s="37"/>
      <c r="K115" s="37"/>
      <c r="L115" s="38"/>
      <c r="M115" s="185"/>
      <c r="N115" s="186"/>
      <c r="O115" s="71"/>
      <c r="P115" s="71"/>
      <c r="Q115" s="71"/>
      <c r="R115" s="71"/>
      <c r="S115" s="71"/>
      <c r="T115" s="72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8" t="s">
        <v>130</v>
      </c>
      <c r="AU115" s="18" t="s">
        <v>76</v>
      </c>
    </row>
    <row r="116" s="2" customFormat="1" ht="16.5" customHeight="1">
      <c r="A116" s="37"/>
      <c r="B116" s="167"/>
      <c r="C116" s="168" t="s">
        <v>165</v>
      </c>
      <c r="D116" s="168" t="s">
        <v>123</v>
      </c>
      <c r="E116" s="169" t="s">
        <v>166</v>
      </c>
      <c r="F116" s="170" t="s">
        <v>167</v>
      </c>
      <c r="G116" s="171" t="s">
        <v>126</v>
      </c>
      <c r="H116" s="172">
        <v>13</v>
      </c>
      <c r="I116" s="173"/>
      <c r="J116" s="174">
        <f>ROUND(I116*H116,2)</f>
        <v>0</v>
      </c>
      <c r="K116" s="175"/>
      <c r="L116" s="38"/>
      <c r="M116" s="176" t="s">
        <v>3</v>
      </c>
      <c r="N116" s="177" t="s">
        <v>40</v>
      </c>
      <c r="O116" s="71"/>
      <c r="P116" s="178">
        <f>O116*H116</f>
        <v>0</v>
      </c>
      <c r="Q116" s="178">
        <v>0.46000000000000002</v>
      </c>
      <c r="R116" s="178">
        <f>Q116*H116</f>
        <v>5.9800000000000004</v>
      </c>
      <c r="S116" s="178">
        <v>0</v>
      </c>
      <c r="T116" s="179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0" t="s">
        <v>127</v>
      </c>
      <c r="AT116" s="180" t="s">
        <v>123</v>
      </c>
      <c r="AU116" s="180" t="s">
        <v>76</v>
      </c>
      <c r="AY116" s="18" t="s">
        <v>122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18" t="s">
        <v>76</v>
      </c>
      <c r="BK116" s="181">
        <f>ROUND(I116*H116,2)</f>
        <v>0</v>
      </c>
      <c r="BL116" s="18" t="s">
        <v>127</v>
      </c>
      <c r="BM116" s="180" t="s">
        <v>168</v>
      </c>
    </row>
    <row r="117" s="2" customFormat="1">
      <c r="A117" s="37"/>
      <c r="B117" s="38"/>
      <c r="C117" s="37"/>
      <c r="D117" s="182" t="s">
        <v>129</v>
      </c>
      <c r="E117" s="37"/>
      <c r="F117" s="183" t="s">
        <v>167</v>
      </c>
      <c r="G117" s="37"/>
      <c r="H117" s="37"/>
      <c r="I117" s="184"/>
      <c r="J117" s="37"/>
      <c r="K117" s="37"/>
      <c r="L117" s="38"/>
      <c r="M117" s="185"/>
      <c r="N117" s="186"/>
      <c r="O117" s="71"/>
      <c r="P117" s="71"/>
      <c r="Q117" s="71"/>
      <c r="R117" s="71"/>
      <c r="S117" s="71"/>
      <c r="T117" s="72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8" t="s">
        <v>129</v>
      </c>
      <c r="AU117" s="18" t="s">
        <v>76</v>
      </c>
    </row>
    <row r="118" s="2" customFormat="1">
      <c r="A118" s="37"/>
      <c r="B118" s="38"/>
      <c r="C118" s="37"/>
      <c r="D118" s="187" t="s">
        <v>130</v>
      </c>
      <c r="E118" s="37"/>
      <c r="F118" s="188" t="s">
        <v>169</v>
      </c>
      <c r="G118" s="37"/>
      <c r="H118" s="37"/>
      <c r="I118" s="184"/>
      <c r="J118" s="37"/>
      <c r="K118" s="37"/>
      <c r="L118" s="38"/>
      <c r="M118" s="185"/>
      <c r="N118" s="186"/>
      <c r="O118" s="71"/>
      <c r="P118" s="71"/>
      <c r="Q118" s="71"/>
      <c r="R118" s="71"/>
      <c r="S118" s="71"/>
      <c r="T118" s="72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8" t="s">
        <v>130</v>
      </c>
      <c r="AU118" s="18" t="s">
        <v>76</v>
      </c>
    </row>
    <row r="119" s="2" customFormat="1" ht="24.15" customHeight="1">
      <c r="A119" s="37"/>
      <c r="B119" s="167"/>
      <c r="C119" s="168" t="s">
        <v>170</v>
      </c>
      <c r="D119" s="168" t="s">
        <v>123</v>
      </c>
      <c r="E119" s="169" t="s">
        <v>171</v>
      </c>
      <c r="F119" s="170" t="s">
        <v>172</v>
      </c>
      <c r="G119" s="171" t="s">
        <v>126</v>
      </c>
      <c r="H119" s="172">
        <v>13</v>
      </c>
      <c r="I119" s="173"/>
      <c r="J119" s="174">
        <f>ROUND(I119*H119,2)</f>
        <v>0</v>
      </c>
      <c r="K119" s="175"/>
      <c r="L119" s="38"/>
      <c r="M119" s="176" t="s">
        <v>3</v>
      </c>
      <c r="N119" s="177" t="s">
        <v>40</v>
      </c>
      <c r="O119" s="71"/>
      <c r="P119" s="178">
        <f>O119*H119</f>
        <v>0</v>
      </c>
      <c r="Q119" s="178">
        <v>0.33206000000000002</v>
      </c>
      <c r="R119" s="178">
        <f>Q119*H119</f>
        <v>4.3167800000000005</v>
      </c>
      <c r="S119" s="178">
        <v>0</v>
      </c>
      <c r="T119" s="17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80" t="s">
        <v>127</v>
      </c>
      <c r="AT119" s="180" t="s">
        <v>123</v>
      </c>
      <c r="AU119" s="180" t="s">
        <v>76</v>
      </c>
      <c r="AY119" s="18" t="s">
        <v>122</v>
      </c>
      <c r="BE119" s="181">
        <f>IF(N119="základní",J119,0)</f>
        <v>0</v>
      </c>
      <c r="BF119" s="181">
        <f>IF(N119="snížená",J119,0)</f>
        <v>0</v>
      </c>
      <c r="BG119" s="181">
        <f>IF(N119="zákl. přenesená",J119,0)</f>
        <v>0</v>
      </c>
      <c r="BH119" s="181">
        <f>IF(N119="sníž. přenesená",J119,0)</f>
        <v>0</v>
      </c>
      <c r="BI119" s="181">
        <f>IF(N119="nulová",J119,0)</f>
        <v>0</v>
      </c>
      <c r="BJ119" s="18" t="s">
        <v>76</v>
      </c>
      <c r="BK119" s="181">
        <f>ROUND(I119*H119,2)</f>
        <v>0</v>
      </c>
      <c r="BL119" s="18" t="s">
        <v>127</v>
      </c>
      <c r="BM119" s="180" t="s">
        <v>173</v>
      </c>
    </row>
    <row r="120" s="2" customFormat="1">
      <c r="A120" s="37"/>
      <c r="B120" s="38"/>
      <c r="C120" s="37"/>
      <c r="D120" s="182" t="s">
        <v>129</v>
      </c>
      <c r="E120" s="37"/>
      <c r="F120" s="183" t="s">
        <v>172</v>
      </c>
      <c r="G120" s="37"/>
      <c r="H120" s="37"/>
      <c r="I120" s="184"/>
      <c r="J120" s="37"/>
      <c r="K120" s="37"/>
      <c r="L120" s="38"/>
      <c r="M120" s="185"/>
      <c r="N120" s="186"/>
      <c r="O120" s="71"/>
      <c r="P120" s="71"/>
      <c r="Q120" s="71"/>
      <c r="R120" s="71"/>
      <c r="S120" s="71"/>
      <c r="T120" s="72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8" t="s">
        <v>129</v>
      </c>
      <c r="AU120" s="18" t="s">
        <v>76</v>
      </c>
    </row>
    <row r="121" s="2" customFormat="1">
      <c r="A121" s="37"/>
      <c r="B121" s="38"/>
      <c r="C121" s="37"/>
      <c r="D121" s="187" t="s">
        <v>130</v>
      </c>
      <c r="E121" s="37"/>
      <c r="F121" s="188" t="s">
        <v>174</v>
      </c>
      <c r="G121" s="37"/>
      <c r="H121" s="37"/>
      <c r="I121" s="184"/>
      <c r="J121" s="37"/>
      <c r="K121" s="37"/>
      <c r="L121" s="38"/>
      <c r="M121" s="185"/>
      <c r="N121" s="186"/>
      <c r="O121" s="71"/>
      <c r="P121" s="71"/>
      <c r="Q121" s="71"/>
      <c r="R121" s="71"/>
      <c r="S121" s="71"/>
      <c r="T121" s="72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130</v>
      </c>
      <c r="AU121" s="18" t="s">
        <v>76</v>
      </c>
    </row>
    <row r="122" s="2" customFormat="1" ht="24.15" customHeight="1">
      <c r="A122" s="37"/>
      <c r="B122" s="167"/>
      <c r="C122" s="168" t="s">
        <v>175</v>
      </c>
      <c r="D122" s="168" t="s">
        <v>123</v>
      </c>
      <c r="E122" s="169" t="s">
        <v>176</v>
      </c>
      <c r="F122" s="170" t="s">
        <v>177</v>
      </c>
      <c r="G122" s="171" t="s">
        <v>126</v>
      </c>
      <c r="H122" s="172">
        <v>714.39999999999998</v>
      </c>
      <c r="I122" s="173"/>
      <c r="J122" s="174">
        <f>ROUND(I122*H122,2)</f>
        <v>0</v>
      </c>
      <c r="K122" s="175"/>
      <c r="L122" s="38"/>
      <c r="M122" s="176" t="s">
        <v>3</v>
      </c>
      <c r="N122" s="177" t="s">
        <v>40</v>
      </c>
      <c r="O122" s="71"/>
      <c r="P122" s="178">
        <f>O122*H122</f>
        <v>0</v>
      </c>
      <c r="Q122" s="178">
        <v>0.0056100000000000004</v>
      </c>
      <c r="R122" s="178">
        <f>Q122*H122</f>
        <v>4.007784</v>
      </c>
      <c r="S122" s="178">
        <v>0</v>
      </c>
      <c r="T122" s="17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0" t="s">
        <v>127</v>
      </c>
      <c r="AT122" s="180" t="s">
        <v>123</v>
      </c>
      <c r="AU122" s="180" t="s">
        <v>76</v>
      </c>
      <c r="AY122" s="18" t="s">
        <v>122</v>
      </c>
      <c r="BE122" s="181">
        <f>IF(N122="základní",J122,0)</f>
        <v>0</v>
      </c>
      <c r="BF122" s="181">
        <f>IF(N122="snížená",J122,0)</f>
        <v>0</v>
      </c>
      <c r="BG122" s="181">
        <f>IF(N122="zákl. přenesená",J122,0)</f>
        <v>0</v>
      </c>
      <c r="BH122" s="181">
        <f>IF(N122="sníž. přenesená",J122,0)</f>
        <v>0</v>
      </c>
      <c r="BI122" s="181">
        <f>IF(N122="nulová",J122,0)</f>
        <v>0</v>
      </c>
      <c r="BJ122" s="18" t="s">
        <v>76</v>
      </c>
      <c r="BK122" s="181">
        <f>ROUND(I122*H122,2)</f>
        <v>0</v>
      </c>
      <c r="BL122" s="18" t="s">
        <v>127</v>
      </c>
      <c r="BM122" s="180" t="s">
        <v>178</v>
      </c>
    </row>
    <row r="123" s="2" customFormat="1">
      <c r="A123" s="37"/>
      <c r="B123" s="38"/>
      <c r="C123" s="37"/>
      <c r="D123" s="182" t="s">
        <v>129</v>
      </c>
      <c r="E123" s="37"/>
      <c r="F123" s="183" t="s">
        <v>177</v>
      </c>
      <c r="G123" s="37"/>
      <c r="H123" s="37"/>
      <c r="I123" s="184"/>
      <c r="J123" s="37"/>
      <c r="K123" s="37"/>
      <c r="L123" s="38"/>
      <c r="M123" s="185"/>
      <c r="N123" s="186"/>
      <c r="O123" s="71"/>
      <c r="P123" s="71"/>
      <c r="Q123" s="71"/>
      <c r="R123" s="71"/>
      <c r="S123" s="71"/>
      <c r="T123" s="72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129</v>
      </c>
      <c r="AU123" s="18" t="s">
        <v>76</v>
      </c>
    </row>
    <row r="124" s="2" customFormat="1">
      <c r="A124" s="37"/>
      <c r="B124" s="38"/>
      <c r="C124" s="37"/>
      <c r="D124" s="187" t="s">
        <v>130</v>
      </c>
      <c r="E124" s="37"/>
      <c r="F124" s="188" t="s">
        <v>179</v>
      </c>
      <c r="G124" s="37"/>
      <c r="H124" s="37"/>
      <c r="I124" s="184"/>
      <c r="J124" s="37"/>
      <c r="K124" s="37"/>
      <c r="L124" s="38"/>
      <c r="M124" s="185"/>
      <c r="N124" s="186"/>
      <c r="O124" s="71"/>
      <c r="P124" s="71"/>
      <c r="Q124" s="71"/>
      <c r="R124" s="71"/>
      <c r="S124" s="71"/>
      <c r="T124" s="72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130</v>
      </c>
      <c r="AU124" s="18" t="s">
        <v>76</v>
      </c>
    </row>
    <row r="125" s="2" customFormat="1" ht="33" customHeight="1">
      <c r="A125" s="37"/>
      <c r="B125" s="167"/>
      <c r="C125" s="168" t="s">
        <v>180</v>
      </c>
      <c r="D125" s="168" t="s">
        <v>123</v>
      </c>
      <c r="E125" s="169" t="s">
        <v>181</v>
      </c>
      <c r="F125" s="170" t="s">
        <v>182</v>
      </c>
      <c r="G125" s="171" t="s">
        <v>126</v>
      </c>
      <c r="H125" s="172">
        <v>714.39999999999998</v>
      </c>
      <c r="I125" s="173"/>
      <c r="J125" s="174">
        <f>ROUND(I125*H125,2)</f>
        <v>0</v>
      </c>
      <c r="K125" s="175"/>
      <c r="L125" s="38"/>
      <c r="M125" s="176" t="s">
        <v>3</v>
      </c>
      <c r="N125" s="177" t="s">
        <v>40</v>
      </c>
      <c r="O125" s="71"/>
      <c r="P125" s="178">
        <f>O125*H125</f>
        <v>0</v>
      </c>
      <c r="Q125" s="178">
        <v>0.13188</v>
      </c>
      <c r="R125" s="178">
        <f>Q125*H125</f>
        <v>94.215071999999992</v>
      </c>
      <c r="S125" s="178">
        <v>0</v>
      </c>
      <c r="T125" s="17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0" t="s">
        <v>127</v>
      </c>
      <c r="AT125" s="180" t="s">
        <v>123</v>
      </c>
      <c r="AU125" s="180" t="s">
        <v>76</v>
      </c>
      <c r="AY125" s="18" t="s">
        <v>122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8" t="s">
        <v>76</v>
      </c>
      <c r="BK125" s="181">
        <f>ROUND(I125*H125,2)</f>
        <v>0</v>
      </c>
      <c r="BL125" s="18" t="s">
        <v>127</v>
      </c>
      <c r="BM125" s="180" t="s">
        <v>183</v>
      </c>
    </row>
    <row r="126" s="2" customFormat="1">
      <c r="A126" s="37"/>
      <c r="B126" s="38"/>
      <c r="C126" s="37"/>
      <c r="D126" s="182" t="s">
        <v>129</v>
      </c>
      <c r="E126" s="37"/>
      <c r="F126" s="183" t="s">
        <v>184</v>
      </c>
      <c r="G126" s="37"/>
      <c r="H126" s="37"/>
      <c r="I126" s="184"/>
      <c r="J126" s="37"/>
      <c r="K126" s="37"/>
      <c r="L126" s="38"/>
      <c r="M126" s="185"/>
      <c r="N126" s="186"/>
      <c r="O126" s="71"/>
      <c r="P126" s="71"/>
      <c r="Q126" s="71"/>
      <c r="R126" s="71"/>
      <c r="S126" s="71"/>
      <c r="T126" s="72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129</v>
      </c>
      <c r="AU126" s="18" t="s">
        <v>76</v>
      </c>
    </row>
    <row r="127" s="2" customFormat="1">
      <c r="A127" s="37"/>
      <c r="B127" s="38"/>
      <c r="C127" s="37"/>
      <c r="D127" s="187" t="s">
        <v>130</v>
      </c>
      <c r="E127" s="37"/>
      <c r="F127" s="188" t="s">
        <v>185</v>
      </c>
      <c r="G127" s="37"/>
      <c r="H127" s="37"/>
      <c r="I127" s="184"/>
      <c r="J127" s="37"/>
      <c r="K127" s="37"/>
      <c r="L127" s="38"/>
      <c r="M127" s="185"/>
      <c r="N127" s="186"/>
      <c r="O127" s="71"/>
      <c r="P127" s="71"/>
      <c r="Q127" s="71"/>
      <c r="R127" s="71"/>
      <c r="S127" s="71"/>
      <c r="T127" s="72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130</v>
      </c>
      <c r="AU127" s="18" t="s">
        <v>76</v>
      </c>
    </row>
    <row r="128" s="2" customFormat="1" ht="21.75" customHeight="1">
      <c r="A128" s="37"/>
      <c r="B128" s="167"/>
      <c r="C128" s="168" t="s">
        <v>186</v>
      </c>
      <c r="D128" s="168" t="s">
        <v>123</v>
      </c>
      <c r="E128" s="169" t="s">
        <v>187</v>
      </c>
      <c r="F128" s="170" t="s">
        <v>188</v>
      </c>
      <c r="G128" s="171" t="s">
        <v>126</v>
      </c>
      <c r="H128" s="172">
        <v>714.39999999999998</v>
      </c>
      <c r="I128" s="173"/>
      <c r="J128" s="174">
        <f>ROUND(I128*H128,2)</f>
        <v>0</v>
      </c>
      <c r="K128" s="175"/>
      <c r="L128" s="38"/>
      <c r="M128" s="176" t="s">
        <v>3</v>
      </c>
      <c r="N128" s="177" t="s">
        <v>40</v>
      </c>
      <c r="O128" s="71"/>
      <c r="P128" s="178">
        <f>O128*H128</f>
        <v>0</v>
      </c>
      <c r="Q128" s="178">
        <v>0.00060999999999999997</v>
      </c>
      <c r="R128" s="178">
        <f>Q128*H128</f>
        <v>0.43578399999999995</v>
      </c>
      <c r="S128" s="178">
        <v>0</v>
      </c>
      <c r="T128" s="17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0" t="s">
        <v>127</v>
      </c>
      <c r="AT128" s="180" t="s">
        <v>123</v>
      </c>
      <c r="AU128" s="180" t="s">
        <v>76</v>
      </c>
      <c r="AY128" s="18" t="s">
        <v>122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8" t="s">
        <v>76</v>
      </c>
      <c r="BK128" s="181">
        <f>ROUND(I128*H128,2)</f>
        <v>0</v>
      </c>
      <c r="BL128" s="18" t="s">
        <v>127</v>
      </c>
      <c r="BM128" s="180" t="s">
        <v>189</v>
      </c>
    </row>
    <row r="129" s="2" customFormat="1">
      <c r="A129" s="37"/>
      <c r="B129" s="38"/>
      <c r="C129" s="37"/>
      <c r="D129" s="182" t="s">
        <v>129</v>
      </c>
      <c r="E129" s="37"/>
      <c r="F129" s="183" t="s">
        <v>188</v>
      </c>
      <c r="G129" s="37"/>
      <c r="H129" s="37"/>
      <c r="I129" s="184"/>
      <c r="J129" s="37"/>
      <c r="K129" s="37"/>
      <c r="L129" s="38"/>
      <c r="M129" s="185"/>
      <c r="N129" s="186"/>
      <c r="O129" s="71"/>
      <c r="P129" s="71"/>
      <c r="Q129" s="71"/>
      <c r="R129" s="71"/>
      <c r="S129" s="71"/>
      <c r="T129" s="72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129</v>
      </c>
      <c r="AU129" s="18" t="s">
        <v>76</v>
      </c>
    </row>
    <row r="130" s="2" customFormat="1">
      <c r="A130" s="37"/>
      <c r="B130" s="38"/>
      <c r="C130" s="37"/>
      <c r="D130" s="187" t="s">
        <v>130</v>
      </c>
      <c r="E130" s="37"/>
      <c r="F130" s="188" t="s">
        <v>190</v>
      </c>
      <c r="G130" s="37"/>
      <c r="H130" s="37"/>
      <c r="I130" s="184"/>
      <c r="J130" s="37"/>
      <c r="K130" s="37"/>
      <c r="L130" s="38"/>
      <c r="M130" s="185"/>
      <c r="N130" s="186"/>
      <c r="O130" s="71"/>
      <c r="P130" s="71"/>
      <c r="Q130" s="71"/>
      <c r="R130" s="71"/>
      <c r="S130" s="71"/>
      <c r="T130" s="72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130</v>
      </c>
      <c r="AU130" s="18" t="s">
        <v>76</v>
      </c>
    </row>
    <row r="131" s="2" customFormat="1" ht="33" customHeight="1">
      <c r="A131" s="37"/>
      <c r="B131" s="167"/>
      <c r="C131" s="168" t="s">
        <v>191</v>
      </c>
      <c r="D131" s="168" t="s">
        <v>123</v>
      </c>
      <c r="E131" s="169" t="s">
        <v>192</v>
      </c>
      <c r="F131" s="170" t="s">
        <v>193</v>
      </c>
      <c r="G131" s="171" t="s">
        <v>126</v>
      </c>
      <c r="H131" s="172">
        <v>714.39999999999998</v>
      </c>
      <c r="I131" s="173"/>
      <c r="J131" s="174">
        <f>ROUND(I131*H131,2)</f>
        <v>0</v>
      </c>
      <c r="K131" s="175"/>
      <c r="L131" s="38"/>
      <c r="M131" s="176" t="s">
        <v>3</v>
      </c>
      <c r="N131" s="177" t="s">
        <v>40</v>
      </c>
      <c r="O131" s="71"/>
      <c r="P131" s="178">
        <f>O131*H131</f>
        <v>0</v>
      </c>
      <c r="Q131" s="178">
        <v>0.12966</v>
      </c>
      <c r="R131" s="178">
        <f>Q131*H131</f>
        <v>92.629103999999998</v>
      </c>
      <c r="S131" s="178">
        <v>0</v>
      </c>
      <c r="T131" s="17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0" t="s">
        <v>127</v>
      </c>
      <c r="AT131" s="180" t="s">
        <v>123</v>
      </c>
      <c r="AU131" s="180" t="s">
        <v>76</v>
      </c>
      <c r="AY131" s="18" t="s">
        <v>122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8" t="s">
        <v>76</v>
      </c>
      <c r="BK131" s="181">
        <f>ROUND(I131*H131,2)</f>
        <v>0</v>
      </c>
      <c r="BL131" s="18" t="s">
        <v>127</v>
      </c>
      <c r="BM131" s="180" t="s">
        <v>194</v>
      </c>
    </row>
    <row r="132" s="2" customFormat="1">
      <c r="A132" s="37"/>
      <c r="B132" s="38"/>
      <c r="C132" s="37"/>
      <c r="D132" s="182" t="s">
        <v>129</v>
      </c>
      <c r="E132" s="37"/>
      <c r="F132" s="183" t="s">
        <v>195</v>
      </c>
      <c r="G132" s="37"/>
      <c r="H132" s="37"/>
      <c r="I132" s="184"/>
      <c r="J132" s="37"/>
      <c r="K132" s="37"/>
      <c r="L132" s="38"/>
      <c r="M132" s="185"/>
      <c r="N132" s="186"/>
      <c r="O132" s="71"/>
      <c r="P132" s="71"/>
      <c r="Q132" s="71"/>
      <c r="R132" s="71"/>
      <c r="S132" s="71"/>
      <c r="T132" s="72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129</v>
      </c>
      <c r="AU132" s="18" t="s">
        <v>76</v>
      </c>
    </row>
    <row r="133" s="2" customFormat="1">
      <c r="A133" s="37"/>
      <c r="B133" s="38"/>
      <c r="C133" s="37"/>
      <c r="D133" s="187" t="s">
        <v>130</v>
      </c>
      <c r="E133" s="37"/>
      <c r="F133" s="188" t="s">
        <v>196</v>
      </c>
      <c r="G133" s="37"/>
      <c r="H133" s="37"/>
      <c r="I133" s="184"/>
      <c r="J133" s="37"/>
      <c r="K133" s="37"/>
      <c r="L133" s="38"/>
      <c r="M133" s="185"/>
      <c r="N133" s="186"/>
      <c r="O133" s="71"/>
      <c r="P133" s="71"/>
      <c r="Q133" s="71"/>
      <c r="R133" s="71"/>
      <c r="S133" s="71"/>
      <c r="T133" s="72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130</v>
      </c>
      <c r="AU133" s="18" t="s">
        <v>76</v>
      </c>
    </row>
    <row r="134" s="11" customFormat="1" ht="25.92" customHeight="1">
      <c r="A134" s="11"/>
      <c r="B134" s="156"/>
      <c r="C134" s="11"/>
      <c r="D134" s="157" t="s">
        <v>68</v>
      </c>
      <c r="E134" s="158" t="s">
        <v>197</v>
      </c>
      <c r="F134" s="158" t="s">
        <v>198</v>
      </c>
      <c r="G134" s="11"/>
      <c r="H134" s="11"/>
      <c r="I134" s="159"/>
      <c r="J134" s="160">
        <f>BK134</f>
        <v>0</v>
      </c>
      <c r="K134" s="11"/>
      <c r="L134" s="156"/>
      <c r="M134" s="161"/>
      <c r="N134" s="162"/>
      <c r="O134" s="162"/>
      <c r="P134" s="163">
        <f>SUM(P135:P137)</f>
        <v>0</v>
      </c>
      <c r="Q134" s="162"/>
      <c r="R134" s="163">
        <f>SUM(R135:R137)</f>
        <v>0</v>
      </c>
      <c r="S134" s="162"/>
      <c r="T134" s="164">
        <f>SUM(T135:T137)</f>
        <v>28.224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157" t="s">
        <v>76</v>
      </c>
      <c r="AT134" s="165" t="s">
        <v>68</v>
      </c>
      <c r="AU134" s="165" t="s">
        <v>69</v>
      </c>
      <c r="AY134" s="157" t="s">
        <v>122</v>
      </c>
      <c r="BK134" s="166">
        <f>SUM(BK135:BK137)</f>
        <v>0</v>
      </c>
    </row>
    <row r="135" s="2" customFormat="1" ht="16.5" customHeight="1">
      <c r="A135" s="37"/>
      <c r="B135" s="167"/>
      <c r="C135" s="168" t="s">
        <v>199</v>
      </c>
      <c r="D135" s="168" t="s">
        <v>123</v>
      </c>
      <c r="E135" s="169" t="s">
        <v>200</v>
      </c>
      <c r="F135" s="170" t="s">
        <v>201</v>
      </c>
      <c r="G135" s="171" t="s">
        <v>126</v>
      </c>
      <c r="H135" s="172">
        <v>112</v>
      </c>
      <c r="I135" s="173"/>
      <c r="J135" s="174">
        <f>ROUND(I135*H135,2)</f>
        <v>0</v>
      </c>
      <c r="K135" s="175"/>
      <c r="L135" s="38"/>
      <c r="M135" s="176" t="s">
        <v>3</v>
      </c>
      <c r="N135" s="177" t="s">
        <v>40</v>
      </c>
      <c r="O135" s="71"/>
      <c r="P135" s="178">
        <f>O135*H135</f>
        <v>0</v>
      </c>
      <c r="Q135" s="178">
        <v>0</v>
      </c>
      <c r="R135" s="178">
        <f>Q135*H135</f>
        <v>0</v>
      </c>
      <c r="S135" s="178">
        <v>0.252</v>
      </c>
      <c r="T135" s="179">
        <f>S135*H135</f>
        <v>28.224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0" t="s">
        <v>127</v>
      </c>
      <c r="AT135" s="180" t="s">
        <v>123</v>
      </c>
      <c r="AU135" s="180" t="s">
        <v>76</v>
      </c>
      <c r="AY135" s="18" t="s">
        <v>122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8" t="s">
        <v>76</v>
      </c>
      <c r="BK135" s="181">
        <f>ROUND(I135*H135,2)</f>
        <v>0</v>
      </c>
      <c r="BL135" s="18" t="s">
        <v>127</v>
      </c>
      <c r="BM135" s="180" t="s">
        <v>202</v>
      </c>
    </row>
    <row r="136" s="2" customFormat="1">
      <c r="A136" s="37"/>
      <c r="B136" s="38"/>
      <c r="C136" s="37"/>
      <c r="D136" s="182" t="s">
        <v>129</v>
      </c>
      <c r="E136" s="37"/>
      <c r="F136" s="183" t="s">
        <v>201</v>
      </c>
      <c r="G136" s="37"/>
      <c r="H136" s="37"/>
      <c r="I136" s="184"/>
      <c r="J136" s="37"/>
      <c r="K136" s="37"/>
      <c r="L136" s="38"/>
      <c r="M136" s="185"/>
      <c r="N136" s="186"/>
      <c r="O136" s="71"/>
      <c r="P136" s="71"/>
      <c r="Q136" s="71"/>
      <c r="R136" s="71"/>
      <c r="S136" s="71"/>
      <c r="T136" s="72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129</v>
      </c>
      <c r="AU136" s="18" t="s">
        <v>76</v>
      </c>
    </row>
    <row r="137" s="2" customFormat="1">
      <c r="A137" s="37"/>
      <c r="B137" s="38"/>
      <c r="C137" s="37"/>
      <c r="D137" s="187" t="s">
        <v>130</v>
      </c>
      <c r="E137" s="37"/>
      <c r="F137" s="188" t="s">
        <v>203</v>
      </c>
      <c r="G137" s="37"/>
      <c r="H137" s="37"/>
      <c r="I137" s="184"/>
      <c r="J137" s="37"/>
      <c r="K137" s="37"/>
      <c r="L137" s="38"/>
      <c r="M137" s="185"/>
      <c r="N137" s="186"/>
      <c r="O137" s="71"/>
      <c r="P137" s="71"/>
      <c r="Q137" s="71"/>
      <c r="R137" s="71"/>
      <c r="S137" s="71"/>
      <c r="T137" s="72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130</v>
      </c>
      <c r="AU137" s="18" t="s">
        <v>76</v>
      </c>
    </row>
    <row r="138" s="11" customFormat="1" ht="25.92" customHeight="1">
      <c r="A138" s="11"/>
      <c r="B138" s="156"/>
      <c r="C138" s="11"/>
      <c r="D138" s="157" t="s">
        <v>68</v>
      </c>
      <c r="E138" s="158" t="s">
        <v>204</v>
      </c>
      <c r="F138" s="158" t="s">
        <v>205</v>
      </c>
      <c r="G138" s="11"/>
      <c r="H138" s="11"/>
      <c r="I138" s="159"/>
      <c r="J138" s="160">
        <f>BK138</f>
        <v>0</v>
      </c>
      <c r="K138" s="11"/>
      <c r="L138" s="156"/>
      <c r="M138" s="161"/>
      <c r="N138" s="162"/>
      <c r="O138" s="162"/>
      <c r="P138" s="163">
        <f>SUM(P139:P141)</f>
        <v>0</v>
      </c>
      <c r="Q138" s="162"/>
      <c r="R138" s="163">
        <f>SUM(R139:R141)</f>
        <v>0</v>
      </c>
      <c r="S138" s="162"/>
      <c r="T138" s="164">
        <f>SUM(T139:T141)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157" t="s">
        <v>76</v>
      </c>
      <c r="AT138" s="165" t="s">
        <v>68</v>
      </c>
      <c r="AU138" s="165" t="s">
        <v>69</v>
      </c>
      <c r="AY138" s="157" t="s">
        <v>122</v>
      </c>
      <c r="BK138" s="166">
        <f>SUM(BK139:BK141)</f>
        <v>0</v>
      </c>
    </row>
    <row r="139" s="2" customFormat="1" ht="33" customHeight="1">
      <c r="A139" s="37"/>
      <c r="B139" s="167"/>
      <c r="C139" s="168" t="s">
        <v>9</v>
      </c>
      <c r="D139" s="168" t="s">
        <v>123</v>
      </c>
      <c r="E139" s="169" t="s">
        <v>206</v>
      </c>
      <c r="F139" s="170" t="s">
        <v>207</v>
      </c>
      <c r="G139" s="171" t="s">
        <v>154</v>
      </c>
      <c r="H139" s="172">
        <v>234.429</v>
      </c>
      <c r="I139" s="173"/>
      <c r="J139" s="174">
        <f>ROUND(I139*H139,2)</f>
        <v>0</v>
      </c>
      <c r="K139" s="175"/>
      <c r="L139" s="38"/>
      <c r="M139" s="176" t="s">
        <v>3</v>
      </c>
      <c r="N139" s="177" t="s">
        <v>40</v>
      </c>
      <c r="O139" s="71"/>
      <c r="P139" s="178">
        <f>O139*H139</f>
        <v>0</v>
      </c>
      <c r="Q139" s="178">
        <v>0</v>
      </c>
      <c r="R139" s="178">
        <f>Q139*H139</f>
        <v>0</v>
      </c>
      <c r="S139" s="178">
        <v>0</v>
      </c>
      <c r="T139" s="17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0" t="s">
        <v>127</v>
      </c>
      <c r="AT139" s="180" t="s">
        <v>123</v>
      </c>
      <c r="AU139" s="180" t="s">
        <v>76</v>
      </c>
      <c r="AY139" s="18" t="s">
        <v>122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8" t="s">
        <v>76</v>
      </c>
      <c r="BK139" s="181">
        <f>ROUND(I139*H139,2)</f>
        <v>0</v>
      </c>
      <c r="BL139" s="18" t="s">
        <v>127</v>
      </c>
      <c r="BM139" s="180" t="s">
        <v>208</v>
      </c>
    </row>
    <row r="140" s="2" customFormat="1">
      <c r="A140" s="37"/>
      <c r="B140" s="38"/>
      <c r="C140" s="37"/>
      <c r="D140" s="182" t="s">
        <v>129</v>
      </c>
      <c r="E140" s="37"/>
      <c r="F140" s="183" t="s">
        <v>207</v>
      </c>
      <c r="G140" s="37"/>
      <c r="H140" s="37"/>
      <c r="I140" s="184"/>
      <c r="J140" s="37"/>
      <c r="K140" s="37"/>
      <c r="L140" s="38"/>
      <c r="M140" s="185"/>
      <c r="N140" s="186"/>
      <c r="O140" s="71"/>
      <c r="P140" s="71"/>
      <c r="Q140" s="71"/>
      <c r="R140" s="71"/>
      <c r="S140" s="71"/>
      <c r="T140" s="72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129</v>
      </c>
      <c r="AU140" s="18" t="s">
        <v>76</v>
      </c>
    </row>
    <row r="141" s="2" customFormat="1">
      <c r="A141" s="37"/>
      <c r="B141" s="38"/>
      <c r="C141" s="37"/>
      <c r="D141" s="187" t="s">
        <v>130</v>
      </c>
      <c r="E141" s="37"/>
      <c r="F141" s="188" t="s">
        <v>209</v>
      </c>
      <c r="G141" s="37"/>
      <c r="H141" s="37"/>
      <c r="I141" s="184"/>
      <c r="J141" s="37"/>
      <c r="K141" s="37"/>
      <c r="L141" s="38"/>
      <c r="M141" s="185"/>
      <c r="N141" s="186"/>
      <c r="O141" s="71"/>
      <c r="P141" s="71"/>
      <c r="Q141" s="71"/>
      <c r="R141" s="71"/>
      <c r="S141" s="71"/>
      <c r="T141" s="72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130</v>
      </c>
      <c r="AU141" s="18" t="s">
        <v>76</v>
      </c>
    </row>
    <row r="142" s="11" customFormat="1" ht="25.92" customHeight="1">
      <c r="A142" s="11"/>
      <c r="B142" s="156"/>
      <c r="C142" s="11"/>
      <c r="D142" s="157" t="s">
        <v>68</v>
      </c>
      <c r="E142" s="158" t="s">
        <v>210</v>
      </c>
      <c r="F142" s="158" t="s">
        <v>211</v>
      </c>
      <c r="G142" s="11"/>
      <c r="H142" s="11"/>
      <c r="I142" s="159"/>
      <c r="J142" s="160">
        <f>BK142</f>
        <v>0</v>
      </c>
      <c r="K142" s="11"/>
      <c r="L142" s="156"/>
      <c r="M142" s="161"/>
      <c r="N142" s="162"/>
      <c r="O142" s="162"/>
      <c r="P142" s="163">
        <f>SUM(P143:P156)</f>
        <v>0</v>
      </c>
      <c r="Q142" s="162"/>
      <c r="R142" s="163">
        <f>SUM(R143:R156)</f>
        <v>0</v>
      </c>
      <c r="S142" s="162"/>
      <c r="T142" s="164">
        <f>SUM(T143:T156)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157" t="s">
        <v>76</v>
      </c>
      <c r="AT142" s="165" t="s">
        <v>68</v>
      </c>
      <c r="AU142" s="165" t="s">
        <v>69</v>
      </c>
      <c r="AY142" s="157" t="s">
        <v>122</v>
      </c>
      <c r="BK142" s="166">
        <f>SUM(BK143:BK156)</f>
        <v>0</v>
      </c>
    </row>
    <row r="143" s="2" customFormat="1" ht="24.15" customHeight="1">
      <c r="A143" s="37"/>
      <c r="B143" s="167"/>
      <c r="C143" s="168" t="s">
        <v>212</v>
      </c>
      <c r="D143" s="168" t="s">
        <v>123</v>
      </c>
      <c r="E143" s="169" t="s">
        <v>213</v>
      </c>
      <c r="F143" s="170" t="s">
        <v>214</v>
      </c>
      <c r="G143" s="171" t="s">
        <v>154</v>
      </c>
      <c r="H143" s="172">
        <v>118.003</v>
      </c>
      <c r="I143" s="173"/>
      <c r="J143" s="174">
        <f>ROUND(I143*H143,2)</f>
        <v>0</v>
      </c>
      <c r="K143" s="175"/>
      <c r="L143" s="38"/>
      <c r="M143" s="176" t="s">
        <v>3</v>
      </c>
      <c r="N143" s="177" t="s">
        <v>40</v>
      </c>
      <c r="O143" s="71"/>
      <c r="P143" s="178">
        <f>O143*H143</f>
        <v>0</v>
      </c>
      <c r="Q143" s="178">
        <v>0</v>
      </c>
      <c r="R143" s="178">
        <f>Q143*H143</f>
        <v>0</v>
      </c>
      <c r="S143" s="178">
        <v>0</v>
      </c>
      <c r="T143" s="17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0" t="s">
        <v>127</v>
      </c>
      <c r="AT143" s="180" t="s">
        <v>123</v>
      </c>
      <c r="AU143" s="180" t="s">
        <v>76</v>
      </c>
      <c r="AY143" s="18" t="s">
        <v>122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18" t="s">
        <v>76</v>
      </c>
      <c r="BK143" s="181">
        <f>ROUND(I143*H143,2)</f>
        <v>0</v>
      </c>
      <c r="BL143" s="18" t="s">
        <v>127</v>
      </c>
      <c r="BM143" s="180" t="s">
        <v>215</v>
      </c>
    </row>
    <row r="144" s="2" customFormat="1">
      <c r="A144" s="37"/>
      <c r="B144" s="38"/>
      <c r="C144" s="37"/>
      <c r="D144" s="182" t="s">
        <v>129</v>
      </c>
      <c r="E144" s="37"/>
      <c r="F144" s="183" t="s">
        <v>214</v>
      </c>
      <c r="G144" s="37"/>
      <c r="H144" s="37"/>
      <c r="I144" s="184"/>
      <c r="J144" s="37"/>
      <c r="K144" s="37"/>
      <c r="L144" s="38"/>
      <c r="M144" s="185"/>
      <c r="N144" s="186"/>
      <c r="O144" s="71"/>
      <c r="P144" s="71"/>
      <c r="Q144" s="71"/>
      <c r="R144" s="71"/>
      <c r="S144" s="71"/>
      <c r="T144" s="72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129</v>
      </c>
      <c r="AU144" s="18" t="s">
        <v>76</v>
      </c>
    </row>
    <row r="145" s="2" customFormat="1">
      <c r="A145" s="37"/>
      <c r="B145" s="38"/>
      <c r="C145" s="37"/>
      <c r="D145" s="187" t="s">
        <v>130</v>
      </c>
      <c r="E145" s="37"/>
      <c r="F145" s="188" t="s">
        <v>216</v>
      </c>
      <c r="G145" s="37"/>
      <c r="H145" s="37"/>
      <c r="I145" s="184"/>
      <c r="J145" s="37"/>
      <c r="K145" s="37"/>
      <c r="L145" s="38"/>
      <c r="M145" s="185"/>
      <c r="N145" s="186"/>
      <c r="O145" s="71"/>
      <c r="P145" s="71"/>
      <c r="Q145" s="71"/>
      <c r="R145" s="71"/>
      <c r="S145" s="71"/>
      <c r="T145" s="72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130</v>
      </c>
      <c r="AU145" s="18" t="s">
        <v>76</v>
      </c>
    </row>
    <row r="146" s="2" customFormat="1" ht="24.15" customHeight="1">
      <c r="A146" s="37"/>
      <c r="B146" s="167"/>
      <c r="C146" s="168" t="s">
        <v>217</v>
      </c>
      <c r="D146" s="168" t="s">
        <v>123</v>
      </c>
      <c r="E146" s="169" t="s">
        <v>218</v>
      </c>
      <c r="F146" s="170" t="s">
        <v>219</v>
      </c>
      <c r="G146" s="171" t="s">
        <v>154</v>
      </c>
      <c r="H146" s="172">
        <v>118.003</v>
      </c>
      <c r="I146" s="173"/>
      <c r="J146" s="174">
        <f>ROUND(I146*H146,2)</f>
        <v>0</v>
      </c>
      <c r="K146" s="175"/>
      <c r="L146" s="38"/>
      <c r="M146" s="176" t="s">
        <v>3</v>
      </c>
      <c r="N146" s="177" t="s">
        <v>40</v>
      </c>
      <c r="O146" s="71"/>
      <c r="P146" s="178">
        <f>O146*H146</f>
        <v>0</v>
      </c>
      <c r="Q146" s="178">
        <v>0</v>
      </c>
      <c r="R146" s="178">
        <f>Q146*H146</f>
        <v>0</v>
      </c>
      <c r="S146" s="178">
        <v>0</v>
      </c>
      <c r="T146" s="17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0" t="s">
        <v>127</v>
      </c>
      <c r="AT146" s="180" t="s">
        <v>123</v>
      </c>
      <c r="AU146" s="180" t="s">
        <v>76</v>
      </c>
      <c r="AY146" s="18" t="s">
        <v>122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8" t="s">
        <v>76</v>
      </c>
      <c r="BK146" s="181">
        <f>ROUND(I146*H146,2)</f>
        <v>0</v>
      </c>
      <c r="BL146" s="18" t="s">
        <v>127</v>
      </c>
      <c r="BM146" s="180" t="s">
        <v>220</v>
      </c>
    </row>
    <row r="147" s="2" customFormat="1">
      <c r="A147" s="37"/>
      <c r="B147" s="38"/>
      <c r="C147" s="37"/>
      <c r="D147" s="182" t="s">
        <v>129</v>
      </c>
      <c r="E147" s="37"/>
      <c r="F147" s="183" t="s">
        <v>219</v>
      </c>
      <c r="G147" s="37"/>
      <c r="H147" s="37"/>
      <c r="I147" s="184"/>
      <c r="J147" s="37"/>
      <c r="K147" s="37"/>
      <c r="L147" s="38"/>
      <c r="M147" s="185"/>
      <c r="N147" s="186"/>
      <c r="O147" s="71"/>
      <c r="P147" s="71"/>
      <c r="Q147" s="71"/>
      <c r="R147" s="71"/>
      <c r="S147" s="71"/>
      <c r="T147" s="72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129</v>
      </c>
      <c r="AU147" s="18" t="s">
        <v>76</v>
      </c>
    </row>
    <row r="148" s="2" customFormat="1">
      <c r="A148" s="37"/>
      <c r="B148" s="38"/>
      <c r="C148" s="37"/>
      <c r="D148" s="187" t="s">
        <v>130</v>
      </c>
      <c r="E148" s="37"/>
      <c r="F148" s="188" t="s">
        <v>221</v>
      </c>
      <c r="G148" s="37"/>
      <c r="H148" s="37"/>
      <c r="I148" s="184"/>
      <c r="J148" s="37"/>
      <c r="K148" s="37"/>
      <c r="L148" s="38"/>
      <c r="M148" s="185"/>
      <c r="N148" s="186"/>
      <c r="O148" s="71"/>
      <c r="P148" s="71"/>
      <c r="Q148" s="71"/>
      <c r="R148" s="71"/>
      <c r="S148" s="71"/>
      <c r="T148" s="72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130</v>
      </c>
      <c r="AU148" s="18" t="s">
        <v>76</v>
      </c>
    </row>
    <row r="149" s="2" customFormat="1" ht="24.15" customHeight="1">
      <c r="A149" s="37"/>
      <c r="B149" s="167"/>
      <c r="C149" s="168" t="s">
        <v>222</v>
      </c>
      <c r="D149" s="168" t="s">
        <v>123</v>
      </c>
      <c r="E149" s="169" t="s">
        <v>223</v>
      </c>
      <c r="F149" s="170" t="s">
        <v>224</v>
      </c>
      <c r="G149" s="171" t="s">
        <v>154</v>
      </c>
      <c r="H149" s="172">
        <v>1062.029</v>
      </c>
      <c r="I149" s="173"/>
      <c r="J149" s="174">
        <f>ROUND(I149*H149,2)</f>
        <v>0</v>
      </c>
      <c r="K149" s="175"/>
      <c r="L149" s="38"/>
      <c r="M149" s="176" t="s">
        <v>3</v>
      </c>
      <c r="N149" s="177" t="s">
        <v>40</v>
      </c>
      <c r="O149" s="71"/>
      <c r="P149" s="178">
        <f>O149*H149</f>
        <v>0</v>
      </c>
      <c r="Q149" s="178">
        <v>0</v>
      </c>
      <c r="R149" s="178">
        <f>Q149*H149</f>
        <v>0</v>
      </c>
      <c r="S149" s="178">
        <v>0</v>
      </c>
      <c r="T149" s="17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0" t="s">
        <v>127</v>
      </c>
      <c r="AT149" s="180" t="s">
        <v>123</v>
      </c>
      <c r="AU149" s="180" t="s">
        <v>76</v>
      </c>
      <c r="AY149" s="18" t="s">
        <v>122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8" t="s">
        <v>76</v>
      </c>
      <c r="BK149" s="181">
        <f>ROUND(I149*H149,2)</f>
        <v>0</v>
      </c>
      <c r="BL149" s="18" t="s">
        <v>127</v>
      </c>
      <c r="BM149" s="180" t="s">
        <v>225</v>
      </c>
    </row>
    <row r="150" s="2" customFormat="1">
      <c r="A150" s="37"/>
      <c r="B150" s="38"/>
      <c r="C150" s="37"/>
      <c r="D150" s="182" t="s">
        <v>129</v>
      </c>
      <c r="E150" s="37"/>
      <c r="F150" s="183" t="s">
        <v>224</v>
      </c>
      <c r="G150" s="37"/>
      <c r="H150" s="37"/>
      <c r="I150" s="184"/>
      <c r="J150" s="37"/>
      <c r="K150" s="37"/>
      <c r="L150" s="38"/>
      <c r="M150" s="185"/>
      <c r="N150" s="186"/>
      <c r="O150" s="71"/>
      <c r="P150" s="71"/>
      <c r="Q150" s="71"/>
      <c r="R150" s="71"/>
      <c r="S150" s="71"/>
      <c r="T150" s="72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129</v>
      </c>
      <c r="AU150" s="18" t="s">
        <v>76</v>
      </c>
    </row>
    <row r="151" s="2" customFormat="1">
      <c r="A151" s="37"/>
      <c r="B151" s="38"/>
      <c r="C151" s="37"/>
      <c r="D151" s="187" t="s">
        <v>130</v>
      </c>
      <c r="E151" s="37"/>
      <c r="F151" s="188" t="s">
        <v>226</v>
      </c>
      <c r="G151" s="37"/>
      <c r="H151" s="37"/>
      <c r="I151" s="184"/>
      <c r="J151" s="37"/>
      <c r="K151" s="37"/>
      <c r="L151" s="38"/>
      <c r="M151" s="185"/>
      <c r="N151" s="186"/>
      <c r="O151" s="71"/>
      <c r="P151" s="71"/>
      <c r="Q151" s="71"/>
      <c r="R151" s="71"/>
      <c r="S151" s="71"/>
      <c r="T151" s="72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130</v>
      </c>
      <c r="AU151" s="18" t="s">
        <v>76</v>
      </c>
    </row>
    <row r="152" s="2" customFormat="1" ht="16.5" customHeight="1">
      <c r="A152" s="37"/>
      <c r="B152" s="167"/>
      <c r="C152" s="168" t="s">
        <v>227</v>
      </c>
      <c r="D152" s="168" t="s">
        <v>123</v>
      </c>
      <c r="E152" s="169" t="s">
        <v>228</v>
      </c>
      <c r="F152" s="170" t="s">
        <v>229</v>
      </c>
      <c r="G152" s="171" t="s">
        <v>154</v>
      </c>
      <c r="H152" s="172">
        <v>118.003</v>
      </c>
      <c r="I152" s="173"/>
      <c r="J152" s="174">
        <f>ROUND(I152*H152,2)</f>
        <v>0</v>
      </c>
      <c r="K152" s="175"/>
      <c r="L152" s="38"/>
      <c r="M152" s="176" t="s">
        <v>3</v>
      </c>
      <c r="N152" s="177" t="s">
        <v>40</v>
      </c>
      <c r="O152" s="71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0" t="s">
        <v>127</v>
      </c>
      <c r="AT152" s="180" t="s">
        <v>123</v>
      </c>
      <c r="AU152" s="180" t="s">
        <v>76</v>
      </c>
      <c r="AY152" s="18" t="s">
        <v>122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8" t="s">
        <v>76</v>
      </c>
      <c r="BK152" s="181">
        <f>ROUND(I152*H152,2)</f>
        <v>0</v>
      </c>
      <c r="BL152" s="18" t="s">
        <v>127</v>
      </c>
      <c r="BM152" s="180" t="s">
        <v>230</v>
      </c>
    </row>
    <row r="153" s="2" customFormat="1">
      <c r="A153" s="37"/>
      <c r="B153" s="38"/>
      <c r="C153" s="37"/>
      <c r="D153" s="182" t="s">
        <v>129</v>
      </c>
      <c r="E153" s="37"/>
      <c r="F153" s="183" t="s">
        <v>229</v>
      </c>
      <c r="G153" s="37"/>
      <c r="H153" s="37"/>
      <c r="I153" s="184"/>
      <c r="J153" s="37"/>
      <c r="K153" s="37"/>
      <c r="L153" s="38"/>
      <c r="M153" s="185"/>
      <c r="N153" s="186"/>
      <c r="O153" s="71"/>
      <c r="P153" s="71"/>
      <c r="Q153" s="71"/>
      <c r="R153" s="71"/>
      <c r="S153" s="71"/>
      <c r="T153" s="72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129</v>
      </c>
      <c r="AU153" s="18" t="s">
        <v>76</v>
      </c>
    </row>
    <row r="154" s="2" customFormat="1" ht="44.25" customHeight="1">
      <c r="A154" s="37"/>
      <c r="B154" s="167"/>
      <c r="C154" s="168" t="s">
        <v>231</v>
      </c>
      <c r="D154" s="168" t="s">
        <v>123</v>
      </c>
      <c r="E154" s="169" t="s">
        <v>232</v>
      </c>
      <c r="F154" s="170" t="s">
        <v>233</v>
      </c>
      <c r="G154" s="171" t="s">
        <v>154</v>
      </c>
      <c r="H154" s="172">
        <v>118.003</v>
      </c>
      <c r="I154" s="173"/>
      <c r="J154" s="174">
        <f>ROUND(I154*H154,2)</f>
        <v>0</v>
      </c>
      <c r="K154" s="175"/>
      <c r="L154" s="38"/>
      <c r="M154" s="176" t="s">
        <v>3</v>
      </c>
      <c r="N154" s="177" t="s">
        <v>40</v>
      </c>
      <c r="O154" s="71"/>
      <c r="P154" s="178">
        <f>O154*H154</f>
        <v>0</v>
      </c>
      <c r="Q154" s="178">
        <v>0</v>
      </c>
      <c r="R154" s="178">
        <f>Q154*H154</f>
        <v>0</v>
      </c>
      <c r="S154" s="178">
        <v>0</v>
      </c>
      <c r="T154" s="17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0" t="s">
        <v>127</v>
      </c>
      <c r="AT154" s="180" t="s">
        <v>123</v>
      </c>
      <c r="AU154" s="180" t="s">
        <v>76</v>
      </c>
      <c r="AY154" s="18" t="s">
        <v>122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8" t="s">
        <v>76</v>
      </c>
      <c r="BK154" s="181">
        <f>ROUND(I154*H154,2)</f>
        <v>0</v>
      </c>
      <c r="BL154" s="18" t="s">
        <v>127</v>
      </c>
      <c r="BM154" s="180" t="s">
        <v>234</v>
      </c>
    </row>
    <row r="155" s="2" customFormat="1">
      <c r="A155" s="37"/>
      <c r="B155" s="38"/>
      <c r="C155" s="37"/>
      <c r="D155" s="182" t="s">
        <v>129</v>
      </c>
      <c r="E155" s="37"/>
      <c r="F155" s="183" t="s">
        <v>235</v>
      </c>
      <c r="G155" s="37"/>
      <c r="H155" s="37"/>
      <c r="I155" s="184"/>
      <c r="J155" s="37"/>
      <c r="K155" s="37"/>
      <c r="L155" s="38"/>
      <c r="M155" s="185"/>
      <c r="N155" s="186"/>
      <c r="O155" s="71"/>
      <c r="P155" s="71"/>
      <c r="Q155" s="71"/>
      <c r="R155" s="71"/>
      <c r="S155" s="71"/>
      <c r="T155" s="72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129</v>
      </c>
      <c r="AU155" s="18" t="s">
        <v>76</v>
      </c>
    </row>
    <row r="156" s="2" customFormat="1">
      <c r="A156" s="37"/>
      <c r="B156" s="38"/>
      <c r="C156" s="37"/>
      <c r="D156" s="187" t="s">
        <v>130</v>
      </c>
      <c r="E156" s="37"/>
      <c r="F156" s="188" t="s">
        <v>236</v>
      </c>
      <c r="G156" s="37"/>
      <c r="H156" s="37"/>
      <c r="I156" s="184"/>
      <c r="J156" s="37"/>
      <c r="K156" s="37"/>
      <c r="L156" s="38"/>
      <c r="M156" s="185"/>
      <c r="N156" s="186"/>
      <c r="O156" s="71"/>
      <c r="P156" s="71"/>
      <c r="Q156" s="71"/>
      <c r="R156" s="71"/>
      <c r="S156" s="71"/>
      <c r="T156" s="72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130</v>
      </c>
      <c r="AU156" s="18" t="s">
        <v>76</v>
      </c>
    </row>
    <row r="157" s="11" customFormat="1" ht="25.92" customHeight="1">
      <c r="A157" s="11"/>
      <c r="B157" s="156"/>
      <c r="C157" s="11"/>
      <c r="D157" s="157" t="s">
        <v>68</v>
      </c>
      <c r="E157" s="158" t="s">
        <v>237</v>
      </c>
      <c r="F157" s="158" t="s">
        <v>238</v>
      </c>
      <c r="G157" s="11"/>
      <c r="H157" s="11"/>
      <c r="I157" s="159"/>
      <c r="J157" s="160">
        <f>BK157</f>
        <v>0</v>
      </c>
      <c r="K157" s="11"/>
      <c r="L157" s="156"/>
      <c r="M157" s="161"/>
      <c r="N157" s="162"/>
      <c r="O157" s="162"/>
      <c r="P157" s="163">
        <f>SUM(P158:P167)</f>
        <v>0</v>
      </c>
      <c r="Q157" s="162"/>
      <c r="R157" s="163">
        <f>SUM(R158:R167)</f>
        <v>0</v>
      </c>
      <c r="S157" s="162"/>
      <c r="T157" s="164">
        <f>SUM(T158:T167)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57" t="s">
        <v>76</v>
      </c>
      <c r="AT157" s="165" t="s">
        <v>68</v>
      </c>
      <c r="AU157" s="165" t="s">
        <v>69</v>
      </c>
      <c r="AY157" s="157" t="s">
        <v>122</v>
      </c>
      <c r="BK157" s="166">
        <f>SUM(BK158:BK167)</f>
        <v>0</v>
      </c>
    </row>
    <row r="158" s="2" customFormat="1" ht="16.5" customHeight="1">
      <c r="A158" s="37"/>
      <c r="B158" s="167"/>
      <c r="C158" s="168" t="s">
        <v>8</v>
      </c>
      <c r="D158" s="168" t="s">
        <v>123</v>
      </c>
      <c r="E158" s="169" t="s">
        <v>239</v>
      </c>
      <c r="F158" s="170" t="s">
        <v>240</v>
      </c>
      <c r="G158" s="171" t="s">
        <v>241</v>
      </c>
      <c r="H158" s="172">
        <v>1</v>
      </c>
      <c r="I158" s="173"/>
      <c r="J158" s="174">
        <f>ROUND(I158*H158,2)</f>
        <v>0</v>
      </c>
      <c r="K158" s="175"/>
      <c r="L158" s="38"/>
      <c r="M158" s="176" t="s">
        <v>3</v>
      </c>
      <c r="N158" s="177" t="s">
        <v>40</v>
      </c>
      <c r="O158" s="71"/>
      <c r="P158" s="178">
        <f>O158*H158</f>
        <v>0</v>
      </c>
      <c r="Q158" s="178">
        <v>0</v>
      </c>
      <c r="R158" s="178">
        <f>Q158*H158</f>
        <v>0</v>
      </c>
      <c r="S158" s="178">
        <v>0</v>
      </c>
      <c r="T158" s="17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0" t="s">
        <v>127</v>
      </c>
      <c r="AT158" s="180" t="s">
        <v>123</v>
      </c>
      <c r="AU158" s="180" t="s">
        <v>76</v>
      </c>
      <c r="AY158" s="18" t="s">
        <v>122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8" t="s">
        <v>76</v>
      </c>
      <c r="BK158" s="181">
        <f>ROUND(I158*H158,2)</f>
        <v>0</v>
      </c>
      <c r="BL158" s="18" t="s">
        <v>127</v>
      </c>
      <c r="BM158" s="180" t="s">
        <v>242</v>
      </c>
    </row>
    <row r="159" s="2" customFormat="1">
      <c r="A159" s="37"/>
      <c r="B159" s="38"/>
      <c r="C159" s="37"/>
      <c r="D159" s="182" t="s">
        <v>129</v>
      </c>
      <c r="E159" s="37"/>
      <c r="F159" s="183" t="s">
        <v>240</v>
      </c>
      <c r="G159" s="37"/>
      <c r="H159" s="37"/>
      <c r="I159" s="184"/>
      <c r="J159" s="37"/>
      <c r="K159" s="37"/>
      <c r="L159" s="38"/>
      <c r="M159" s="185"/>
      <c r="N159" s="186"/>
      <c r="O159" s="71"/>
      <c r="P159" s="71"/>
      <c r="Q159" s="71"/>
      <c r="R159" s="71"/>
      <c r="S159" s="71"/>
      <c r="T159" s="72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129</v>
      </c>
      <c r="AU159" s="18" t="s">
        <v>76</v>
      </c>
    </row>
    <row r="160" s="2" customFormat="1" ht="16.5" customHeight="1">
      <c r="A160" s="37"/>
      <c r="B160" s="167"/>
      <c r="C160" s="168" t="s">
        <v>243</v>
      </c>
      <c r="D160" s="168" t="s">
        <v>123</v>
      </c>
      <c r="E160" s="169" t="s">
        <v>244</v>
      </c>
      <c r="F160" s="170" t="s">
        <v>245</v>
      </c>
      <c r="G160" s="171" t="s">
        <v>241</v>
      </c>
      <c r="H160" s="172">
        <v>1</v>
      </c>
      <c r="I160" s="173"/>
      <c r="J160" s="174">
        <f>ROUND(I160*H160,2)</f>
        <v>0</v>
      </c>
      <c r="K160" s="175"/>
      <c r="L160" s="38"/>
      <c r="M160" s="176" t="s">
        <v>3</v>
      </c>
      <c r="N160" s="177" t="s">
        <v>40</v>
      </c>
      <c r="O160" s="71"/>
      <c r="P160" s="178">
        <f>O160*H160</f>
        <v>0</v>
      </c>
      <c r="Q160" s="178">
        <v>0</v>
      </c>
      <c r="R160" s="178">
        <f>Q160*H160</f>
        <v>0</v>
      </c>
      <c r="S160" s="178">
        <v>0</v>
      </c>
      <c r="T160" s="17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0" t="s">
        <v>127</v>
      </c>
      <c r="AT160" s="180" t="s">
        <v>123</v>
      </c>
      <c r="AU160" s="180" t="s">
        <v>76</v>
      </c>
      <c r="AY160" s="18" t="s">
        <v>122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8" t="s">
        <v>76</v>
      </c>
      <c r="BK160" s="181">
        <f>ROUND(I160*H160,2)</f>
        <v>0</v>
      </c>
      <c r="BL160" s="18" t="s">
        <v>127</v>
      </c>
      <c r="BM160" s="180" t="s">
        <v>246</v>
      </c>
    </row>
    <row r="161" s="2" customFormat="1">
      <c r="A161" s="37"/>
      <c r="B161" s="38"/>
      <c r="C161" s="37"/>
      <c r="D161" s="182" t="s">
        <v>129</v>
      </c>
      <c r="E161" s="37"/>
      <c r="F161" s="183" t="s">
        <v>245</v>
      </c>
      <c r="G161" s="37"/>
      <c r="H161" s="37"/>
      <c r="I161" s="184"/>
      <c r="J161" s="37"/>
      <c r="K161" s="37"/>
      <c r="L161" s="38"/>
      <c r="M161" s="185"/>
      <c r="N161" s="186"/>
      <c r="O161" s="71"/>
      <c r="P161" s="71"/>
      <c r="Q161" s="71"/>
      <c r="R161" s="71"/>
      <c r="S161" s="71"/>
      <c r="T161" s="72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129</v>
      </c>
      <c r="AU161" s="18" t="s">
        <v>76</v>
      </c>
    </row>
    <row r="162" s="2" customFormat="1" ht="16.5" customHeight="1">
      <c r="A162" s="37"/>
      <c r="B162" s="167"/>
      <c r="C162" s="168" t="s">
        <v>247</v>
      </c>
      <c r="D162" s="168" t="s">
        <v>123</v>
      </c>
      <c r="E162" s="169" t="s">
        <v>248</v>
      </c>
      <c r="F162" s="170" t="s">
        <v>249</v>
      </c>
      <c r="G162" s="171" t="s">
        <v>241</v>
      </c>
      <c r="H162" s="172">
        <v>1</v>
      </c>
      <c r="I162" s="173"/>
      <c r="J162" s="174">
        <f>ROUND(I162*H162,2)</f>
        <v>0</v>
      </c>
      <c r="K162" s="175"/>
      <c r="L162" s="38"/>
      <c r="M162" s="176" t="s">
        <v>3</v>
      </c>
      <c r="N162" s="177" t="s">
        <v>40</v>
      </c>
      <c r="O162" s="71"/>
      <c r="P162" s="178">
        <f>O162*H162</f>
        <v>0</v>
      </c>
      <c r="Q162" s="178">
        <v>0</v>
      </c>
      <c r="R162" s="178">
        <f>Q162*H162</f>
        <v>0</v>
      </c>
      <c r="S162" s="178">
        <v>0</v>
      </c>
      <c r="T162" s="17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0" t="s">
        <v>127</v>
      </c>
      <c r="AT162" s="180" t="s">
        <v>123</v>
      </c>
      <c r="AU162" s="180" t="s">
        <v>76</v>
      </c>
      <c r="AY162" s="18" t="s">
        <v>122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8" t="s">
        <v>76</v>
      </c>
      <c r="BK162" s="181">
        <f>ROUND(I162*H162,2)</f>
        <v>0</v>
      </c>
      <c r="BL162" s="18" t="s">
        <v>127</v>
      </c>
      <c r="BM162" s="180" t="s">
        <v>250</v>
      </c>
    </row>
    <row r="163" s="2" customFormat="1">
      <c r="A163" s="37"/>
      <c r="B163" s="38"/>
      <c r="C163" s="37"/>
      <c r="D163" s="182" t="s">
        <v>129</v>
      </c>
      <c r="E163" s="37"/>
      <c r="F163" s="183" t="s">
        <v>249</v>
      </c>
      <c r="G163" s="37"/>
      <c r="H163" s="37"/>
      <c r="I163" s="184"/>
      <c r="J163" s="37"/>
      <c r="K163" s="37"/>
      <c r="L163" s="38"/>
      <c r="M163" s="185"/>
      <c r="N163" s="186"/>
      <c r="O163" s="71"/>
      <c r="P163" s="71"/>
      <c r="Q163" s="71"/>
      <c r="R163" s="71"/>
      <c r="S163" s="71"/>
      <c r="T163" s="72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8" t="s">
        <v>129</v>
      </c>
      <c r="AU163" s="18" t="s">
        <v>76</v>
      </c>
    </row>
    <row r="164" s="2" customFormat="1" ht="16.5" customHeight="1">
      <c r="A164" s="37"/>
      <c r="B164" s="167"/>
      <c r="C164" s="168" t="s">
        <v>251</v>
      </c>
      <c r="D164" s="168" t="s">
        <v>123</v>
      </c>
      <c r="E164" s="169" t="s">
        <v>252</v>
      </c>
      <c r="F164" s="170" t="s">
        <v>253</v>
      </c>
      <c r="G164" s="171" t="s">
        <v>241</v>
      </c>
      <c r="H164" s="172">
        <v>1</v>
      </c>
      <c r="I164" s="173"/>
      <c r="J164" s="174">
        <f>ROUND(I164*H164,2)</f>
        <v>0</v>
      </c>
      <c r="K164" s="175"/>
      <c r="L164" s="38"/>
      <c r="M164" s="176" t="s">
        <v>3</v>
      </c>
      <c r="N164" s="177" t="s">
        <v>40</v>
      </c>
      <c r="O164" s="71"/>
      <c r="P164" s="178">
        <f>O164*H164</f>
        <v>0</v>
      </c>
      <c r="Q164" s="178">
        <v>0</v>
      </c>
      <c r="R164" s="178">
        <f>Q164*H164</f>
        <v>0</v>
      </c>
      <c r="S164" s="178">
        <v>0</v>
      </c>
      <c r="T164" s="17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0" t="s">
        <v>127</v>
      </c>
      <c r="AT164" s="180" t="s">
        <v>123</v>
      </c>
      <c r="AU164" s="180" t="s">
        <v>76</v>
      </c>
      <c r="AY164" s="18" t="s">
        <v>122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8" t="s">
        <v>76</v>
      </c>
      <c r="BK164" s="181">
        <f>ROUND(I164*H164,2)</f>
        <v>0</v>
      </c>
      <c r="BL164" s="18" t="s">
        <v>127</v>
      </c>
      <c r="BM164" s="180" t="s">
        <v>254</v>
      </c>
    </row>
    <row r="165" s="2" customFormat="1">
      <c r="A165" s="37"/>
      <c r="B165" s="38"/>
      <c r="C165" s="37"/>
      <c r="D165" s="182" t="s">
        <v>129</v>
      </c>
      <c r="E165" s="37"/>
      <c r="F165" s="183" t="s">
        <v>253</v>
      </c>
      <c r="G165" s="37"/>
      <c r="H165" s="37"/>
      <c r="I165" s="184"/>
      <c r="J165" s="37"/>
      <c r="K165" s="37"/>
      <c r="L165" s="38"/>
      <c r="M165" s="185"/>
      <c r="N165" s="186"/>
      <c r="O165" s="71"/>
      <c r="P165" s="71"/>
      <c r="Q165" s="71"/>
      <c r="R165" s="71"/>
      <c r="S165" s="71"/>
      <c r="T165" s="72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129</v>
      </c>
      <c r="AU165" s="18" t="s">
        <v>76</v>
      </c>
    </row>
    <row r="166" s="2" customFormat="1" ht="16.5" customHeight="1">
      <c r="A166" s="37"/>
      <c r="B166" s="167"/>
      <c r="C166" s="168" t="s">
        <v>255</v>
      </c>
      <c r="D166" s="168" t="s">
        <v>123</v>
      </c>
      <c r="E166" s="169" t="s">
        <v>256</v>
      </c>
      <c r="F166" s="170" t="s">
        <v>257</v>
      </c>
      <c r="G166" s="171" t="s">
        <v>241</v>
      </c>
      <c r="H166" s="172">
        <v>1</v>
      </c>
      <c r="I166" s="173"/>
      <c r="J166" s="174">
        <f>ROUND(I166*H166,2)</f>
        <v>0</v>
      </c>
      <c r="K166" s="175"/>
      <c r="L166" s="38"/>
      <c r="M166" s="176" t="s">
        <v>3</v>
      </c>
      <c r="N166" s="177" t="s">
        <v>40</v>
      </c>
      <c r="O166" s="71"/>
      <c r="P166" s="178">
        <f>O166*H166</f>
        <v>0</v>
      </c>
      <c r="Q166" s="178">
        <v>0</v>
      </c>
      <c r="R166" s="178">
        <f>Q166*H166</f>
        <v>0</v>
      </c>
      <c r="S166" s="178">
        <v>0</v>
      </c>
      <c r="T166" s="17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0" t="s">
        <v>127</v>
      </c>
      <c r="AT166" s="180" t="s">
        <v>123</v>
      </c>
      <c r="AU166" s="180" t="s">
        <v>76</v>
      </c>
      <c r="AY166" s="18" t="s">
        <v>122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8" t="s">
        <v>76</v>
      </c>
      <c r="BK166" s="181">
        <f>ROUND(I166*H166,2)</f>
        <v>0</v>
      </c>
      <c r="BL166" s="18" t="s">
        <v>127</v>
      </c>
      <c r="BM166" s="180" t="s">
        <v>258</v>
      </c>
    </row>
    <row r="167" s="2" customFormat="1">
      <c r="A167" s="37"/>
      <c r="B167" s="38"/>
      <c r="C167" s="37"/>
      <c r="D167" s="182" t="s">
        <v>129</v>
      </c>
      <c r="E167" s="37"/>
      <c r="F167" s="183" t="s">
        <v>257</v>
      </c>
      <c r="G167" s="37"/>
      <c r="H167" s="37"/>
      <c r="I167" s="184"/>
      <c r="J167" s="37"/>
      <c r="K167" s="37"/>
      <c r="L167" s="38"/>
      <c r="M167" s="197"/>
      <c r="N167" s="198"/>
      <c r="O167" s="199"/>
      <c r="P167" s="199"/>
      <c r="Q167" s="199"/>
      <c r="R167" s="199"/>
      <c r="S167" s="199"/>
      <c r="T167" s="200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129</v>
      </c>
      <c r="AU167" s="18" t="s">
        <v>76</v>
      </c>
    </row>
    <row r="168" s="2" customFormat="1" ht="6.96" customHeight="1">
      <c r="A168" s="37"/>
      <c r="B168" s="54"/>
      <c r="C168" s="55"/>
      <c r="D168" s="55"/>
      <c r="E168" s="55"/>
      <c r="F168" s="55"/>
      <c r="G168" s="55"/>
      <c r="H168" s="55"/>
      <c r="I168" s="55"/>
      <c r="J168" s="55"/>
      <c r="K168" s="55"/>
      <c r="L168" s="38"/>
      <c r="M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</row>
  </sheetData>
  <autoFilter ref="C90:K16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1_01/113151214"/>
    <hyperlink ref="F98" r:id="rId2" display="https://podminky.urs.cz/item/CS_URS_2021_01/122252203"/>
    <hyperlink ref="F101" r:id="rId3" display="https://podminky.urs.cz/item/CS_URS_2021_01/181101102"/>
    <hyperlink ref="F104" r:id="rId4" display="https://podminky.urs.cz/item/CS_URS_2021_01/162751117"/>
    <hyperlink ref="F107" r:id="rId5" display="https://podminky.urs.cz/item/CS_URS_2021_01/171201201"/>
    <hyperlink ref="F110" r:id="rId6" display="https://podminky.urs.cz/item/CS_URS_2021_01/199000002"/>
    <hyperlink ref="F115" r:id="rId7" display="https://podminky.urs.cz/item/CS_URS_2021_01/569251111"/>
    <hyperlink ref="F118" r:id="rId8" display="https://podminky.urs.cz/item/CS_URS_2021_01/564861111"/>
    <hyperlink ref="F121" r:id="rId9" display="https://podminky.urs.cz/item/CS_URS_2021_01/567122112"/>
    <hyperlink ref="F124" r:id="rId10" display="https://podminky.urs.cz/item/CS_URS_2021_01/573111111"/>
    <hyperlink ref="F127" r:id="rId11" display="https://podminky.urs.cz/item/CS_URS_2022_02/565135121"/>
    <hyperlink ref="F130" r:id="rId12" display="https://podminky.urs.cz/item/CS_URS_2021_01/573211111"/>
    <hyperlink ref="F133" r:id="rId13" display="https://podminky.urs.cz/item/CS_URS_2022_02/577144141"/>
    <hyperlink ref="F137" r:id="rId14" display="https://podminky.urs.cz/item/CS_URS_2021_01/938909612"/>
    <hyperlink ref="F141" r:id="rId15" display="https://podminky.urs.cz/item/CS_URS_2021_01/998225111"/>
    <hyperlink ref="F145" r:id="rId16" display="https://podminky.urs.cz/item/CS_URS_2021_01/997221611"/>
    <hyperlink ref="F148" r:id="rId17" display="https://podminky.urs.cz/item/CS_URS_2021_01/997013501"/>
    <hyperlink ref="F151" r:id="rId18" display="https://podminky.urs.cz/item/CS_URS_2021_01/997013509"/>
    <hyperlink ref="F156" r:id="rId19" display="https://podminky.urs.cz/item/CS_URS_2021_01/99701387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="1" customFormat="1" ht="24.96" customHeight="1">
      <c r="B4" s="21"/>
      <c r="D4" s="22" t="s">
        <v>93</v>
      </c>
      <c r="L4" s="21"/>
      <c r="M4" s="122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3" t="str">
        <f>'Rekapitulace stavby'!K6</f>
        <v>Polní cesty v k.ú. Křenov u Kájova</v>
      </c>
      <c r="F7" s="31"/>
      <c r="G7" s="31"/>
      <c r="H7" s="31"/>
      <c r="L7" s="21"/>
    </row>
    <row r="8" s="1" customFormat="1" ht="12" customHeight="1">
      <c r="B8" s="21"/>
      <c r="D8" s="31" t="s">
        <v>94</v>
      </c>
      <c r="L8" s="21"/>
    </row>
    <row r="9" s="2" customFormat="1" ht="16.5" customHeight="1">
      <c r="A9" s="37"/>
      <c r="B9" s="38"/>
      <c r="C9" s="37"/>
      <c r="D9" s="37"/>
      <c r="E9" s="123" t="s">
        <v>95</v>
      </c>
      <c r="F9" s="37"/>
      <c r="G9" s="37"/>
      <c r="H9" s="37"/>
      <c r="I9" s="37"/>
      <c r="J9" s="37"/>
      <c r="K9" s="37"/>
      <c r="L9" s="12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96</v>
      </c>
      <c r="E10" s="37"/>
      <c r="F10" s="37"/>
      <c r="G10" s="37"/>
      <c r="H10" s="37"/>
      <c r="I10" s="37"/>
      <c r="J10" s="37"/>
      <c r="K10" s="37"/>
      <c r="L10" s="12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1" t="s">
        <v>259</v>
      </c>
      <c r="F11" s="37"/>
      <c r="G11" s="37"/>
      <c r="H11" s="37"/>
      <c r="I11" s="37"/>
      <c r="J11" s="37"/>
      <c r="K11" s="37"/>
      <c r="L11" s="12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12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3</v>
      </c>
      <c r="G13" s="37"/>
      <c r="H13" s="37"/>
      <c r="I13" s="31" t="s">
        <v>20</v>
      </c>
      <c r="J13" s="26" t="s">
        <v>3</v>
      </c>
      <c r="K13" s="37"/>
      <c r="L13" s="12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3" t="str">
        <f>'Rekapitulace stavby'!AN8</f>
        <v>25. 3. 2021</v>
      </c>
      <c r="K14" s="37"/>
      <c r="L14" s="12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12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3</v>
      </c>
      <c r="K16" s="37"/>
      <c r="L16" s="12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22</v>
      </c>
      <c r="F17" s="37"/>
      <c r="G17" s="37"/>
      <c r="H17" s="37"/>
      <c r="I17" s="31" t="s">
        <v>27</v>
      </c>
      <c r="J17" s="26" t="s">
        <v>3</v>
      </c>
      <c r="K17" s="37"/>
      <c r="L17" s="12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12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28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12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27</v>
      </c>
      <c r="J20" s="32" t="str">
        <f>'Rekapitulace stavby'!AN14</f>
        <v>Vyplň údaj</v>
      </c>
      <c r="K20" s="37"/>
      <c r="L20" s="12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12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30</v>
      </c>
      <c r="E22" s="37"/>
      <c r="F22" s="37"/>
      <c r="G22" s="37"/>
      <c r="H22" s="37"/>
      <c r="I22" s="31" t="s">
        <v>26</v>
      </c>
      <c r="J22" s="26" t="s">
        <v>3</v>
      </c>
      <c r="K22" s="37"/>
      <c r="L22" s="12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22</v>
      </c>
      <c r="F23" s="37"/>
      <c r="G23" s="37"/>
      <c r="H23" s="37"/>
      <c r="I23" s="31" t="s">
        <v>27</v>
      </c>
      <c r="J23" s="26" t="s">
        <v>3</v>
      </c>
      <c r="K23" s="37"/>
      <c r="L23" s="12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12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32</v>
      </c>
      <c r="E25" s="37"/>
      <c r="F25" s="37"/>
      <c r="G25" s="37"/>
      <c r="H25" s="37"/>
      <c r="I25" s="31" t="s">
        <v>26</v>
      </c>
      <c r="J25" s="26" t="s">
        <v>3</v>
      </c>
      <c r="K25" s="37"/>
      <c r="L25" s="12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22</v>
      </c>
      <c r="F26" s="37"/>
      <c r="G26" s="37"/>
      <c r="H26" s="37"/>
      <c r="I26" s="31" t="s">
        <v>27</v>
      </c>
      <c r="J26" s="26" t="s">
        <v>3</v>
      </c>
      <c r="K26" s="37"/>
      <c r="L26" s="12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12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33</v>
      </c>
      <c r="E28" s="37"/>
      <c r="F28" s="37"/>
      <c r="G28" s="37"/>
      <c r="H28" s="37"/>
      <c r="I28" s="37"/>
      <c r="J28" s="37"/>
      <c r="K28" s="37"/>
      <c r="L28" s="12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5"/>
      <c r="B29" s="126"/>
      <c r="C29" s="125"/>
      <c r="D29" s="125"/>
      <c r="E29" s="35" t="s">
        <v>3</v>
      </c>
      <c r="F29" s="35"/>
      <c r="G29" s="35"/>
      <c r="H29" s="35"/>
      <c r="I29" s="125"/>
      <c r="J29" s="125"/>
      <c r="K29" s="125"/>
      <c r="L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12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2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28" t="s">
        <v>35</v>
      </c>
      <c r="E32" s="37"/>
      <c r="F32" s="37"/>
      <c r="G32" s="37"/>
      <c r="H32" s="37"/>
      <c r="I32" s="37"/>
      <c r="J32" s="89">
        <f>ROUND(J92, 2)</f>
        <v>0</v>
      </c>
      <c r="K32" s="37"/>
      <c r="L32" s="12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3"/>
      <c r="E33" s="83"/>
      <c r="F33" s="83"/>
      <c r="G33" s="83"/>
      <c r="H33" s="83"/>
      <c r="I33" s="83"/>
      <c r="J33" s="83"/>
      <c r="K33" s="83"/>
      <c r="L33" s="12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37</v>
      </c>
      <c r="G34" s="37"/>
      <c r="H34" s="37"/>
      <c r="I34" s="42" t="s">
        <v>36</v>
      </c>
      <c r="J34" s="42" t="s">
        <v>38</v>
      </c>
      <c r="K34" s="37"/>
      <c r="L34" s="12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29" t="s">
        <v>39</v>
      </c>
      <c r="E35" s="31" t="s">
        <v>40</v>
      </c>
      <c r="F35" s="130">
        <f>ROUND((SUM(BE92:BE192)),  2)</f>
        <v>0</v>
      </c>
      <c r="G35" s="37"/>
      <c r="H35" s="37"/>
      <c r="I35" s="131">
        <v>0.20999999999999999</v>
      </c>
      <c r="J35" s="130">
        <f>ROUND(((SUM(BE92:BE192))*I35),  2)</f>
        <v>0</v>
      </c>
      <c r="K35" s="37"/>
      <c r="L35" s="12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41</v>
      </c>
      <c r="F36" s="130">
        <f>ROUND((SUM(BF92:BF192)),  2)</f>
        <v>0</v>
      </c>
      <c r="G36" s="37"/>
      <c r="H36" s="37"/>
      <c r="I36" s="131">
        <v>0.14999999999999999</v>
      </c>
      <c r="J36" s="130">
        <f>ROUND(((SUM(BF92:BF192))*I36),  2)</f>
        <v>0</v>
      </c>
      <c r="K36" s="37"/>
      <c r="L36" s="12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0">
        <f>ROUND((SUM(BG92:BG192)),  2)</f>
        <v>0</v>
      </c>
      <c r="G37" s="37"/>
      <c r="H37" s="37"/>
      <c r="I37" s="131">
        <v>0.20999999999999999</v>
      </c>
      <c r="J37" s="130">
        <f>0</f>
        <v>0</v>
      </c>
      <c r="K37" s="37"/>
      <c r="L37" s="12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43</v>
      </c>
      <c r="F38" s="130">
        <f>ROUND((SUM(BH92:BH192)),  2)</f>
        <v>0</v>
      </c>
      <c r="G38" s="37"/>
      <c r="H38" s="37"/>
      <c r="I38" s="131">
        <v>0.14999999999999999</v>
      </c>
      <c r="J38" s="130">
        <f>0</f>
        <v>0</v>
      </c>
      <c r="K38" s="37"/>
      <c r="L38" s="12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44</v>
      </c>
      <c r="F39" s="130">
        <f>ROUND((SUM(BI92:BI192)),  2)</f>
        <v>0</v>
      </c>
      <c r="G39" s="37"/>
      <c r="H39" s="37"/>
      <c r="I39" s="131">
        <v>0</v>
      </c>
      <c r="J39" s="130">
        <f>0</f>
        <v>0</v>
      </c>
      <c r="K39" s="37"/>
      <c r="L39" s="12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12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2"/>
      <c r="D41" s="133" t="s">
        <v>45</v>
      </c>
      <c r="E41" s="75"/>
      <c r="F41" s="75"/>
      <c r="G41" s="134" t="s">
        <v>46</v>
      </c>
      <c r="H41" s="135" t="s">
        <v>47</v>
      </c>
      <c r="I41" s="75"/>
      <c r="J41" s="136">
        <f>SUM(J32:J39)</f>
        <v>0</v>
      </c>
      <c r="K41" s="137"/>
      <c r="L41" s="12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54"/>
      <c r="C42" s="55"/>
      <c r="D42" s="55"/>
      <c r="E42" s="55"/>
      <c r="F42" s="55"/>
      <c r="G42" s="55"/>
      <c r="H42" s="55"/>
      <c r="I42" s="55"/>
      <c r="J42" s="55"/>
      <c r="K42" s="55"/>
      <c r="L42" s="12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56"/>
      <c r="C46" s="57"/>
      <c r="D46" s="57"/>
      <c r="E46" s="57"/>
      <c r="F46" s="57"/>
      <c r="G46" s="57"/>
      <c r="H46" s="57"/>
      <c r="I46" s="57"/>
      <c r="J46" s="57"/>
      <c r="K46" s="57"/>
      <c r="L46" s="12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98</v>
      </c>
      <c r="D47" s="37"/>
      <c r="E47" s="37"/>
      <c r="F47" s="37"/>
      <c r="G47" s="37"/>
      <c r="H47" s="37"/>
      <c r="I47" s="37"/>
      <c r="J47" s="37"/>
      <c r="K47" s="37"/>
      <c r="L47" s="12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7"/>
      <c r="D48" s="37"/>
      <c r="E48" s="37"/>
      <c r="F48" s="37"/>
      <c r="G48" s="37"/>
      <c r="H48" s="37"/>
      <c r="I48" s="37"/>
      <c r="J48" s="37"/>
      <c r="K48" s="37"/>
      <c r="L48" s="12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7"/>
      <c r="E49" s="37"/>
      <c r="F49" s="37"/>
      <c r="G49" s="37"/>
      <c r="H49" s="37"/>
      <c r="I49" s="37"/>
      <c r="J49" s="37"/>
      <c r="K49" s="37"/>
      <c r="L49" s="12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123" t="str">
        <f>E7</f>
        <v>Polní cesty v k.ú. Křenov u Kájova</v>
      </c>
      <c r="F50" s="31"/>
      <c r="G50" s="31"/>
      <c r="H50" s="31"/>
      <c r="I50" s="37"/>
      <c r="J50" s="37"/>
      <c r="K50" s="37"/>
      <c r="L50" s="12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1"/>
      <c r="C51" s="31" t="s">
        <v>94</v>
      </c>
      <c r="L51" s="21"/>
    </row>
    <row r="52" s="2" customFormat="1" ht="16.5" customHeight="1">
      <c r="A52" s="37"/>
      <c r="B52" s="38"/>
      <c r="C52" s="37"/>
      <c r="D52" s="37"/>
      <c r="E52" s="123" t="s">
        <v>95</v>
      </c>
      <c r="F52" s="37"/>
      <c r="G52" s="37"/>
      <c r="H52" s="37"/>
      <c r="I52" s="37"/>
      <c r="J52" s="37"/>
      <c r="K52" s="37"/>
      <c r="L52" s="12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96</v>
      </c>
      <c r="D53" s="37"/>
      <c r="E53" s="37"/>
      <c r="F53" s="37"/>
      <c r="G53" s="37"/>
      <c r="H53" s="37"/>
      <c r="I53" s="37"/>
      <c r="J53" s="37"/>
      <c r="K53" s="37"/>
      <c r="L53" s="12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7"/>
      <c r="D54" s="37"/>
      <c r="E54" s="61" t="str">
        <f>E11</f>
        <v>C1-2 - 0,12-0,613</v>
      </c>
      <c r="F54" s="37"/>
      <c r="G54" s="37"/>
      <c r="H54" s="37"/>
      <c r="I54" s="37"/>
      <c r="J54" s="37"/>
      <c r="K54" s="37"/>
      <c r="L54" s="12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7"/>
      <c r="D55" s="37"/>
      <c r="E55" s="37"/>
      <c r="F55" s="37"/>
      <c r="G55" s="37"/>
      <c r="H55" s="37"/>
      <c r="I55" s="37"/>
      <c r="J55" s="37"/>
      <c r="K55" s="37"/>
      <c r="L55" s="12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7"/>
      <c r="E56" s="37"/>
      <c r="F56" s="26" t="str">
        <f>F14</f>
        <v xml:space="preserve"> </v>
      </c>
      <c r="G56" s="37"/>
      <c r="H56" s="37"/>
      <c r="I56" s="31" t="s">
        <v>23</v>
      </c>
      <c r="J56" s="63" t="str">
        <f>IF(J14="","",J14)</f>
        <v>25. 3. 2021</v>
      </c>
      <c r="K56" s="37"/>
      <c r="L56" s="12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7"/>
      <c r="D57" s="37"/>
      <c r="E57" s="37"/>
      <c r="F57" s="37"/>
      <c r="G57" s="37"/>
      <c r="H57" s="37"/>
      <c r="I57" s="37"/>
      <c r="J57" s="37"/>
      <c r="K57" s="37"/>
      <c r="L57" s="12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7"/>
      <c r="E58" s="37"/>
      <c r="F58" s="26" t="str">
        <f>E17</f>
        <v xml:space="preserve"> </v>
      </c>
      <c r="G58" s="37"/>
      <c r="H58" s="37"/>
      <c r="I58" s="31" t="s">
        <v>30</v>
      </c>
      <c r="J58" s="35" t="str">
        <f>E23</f>
        <v xml:space="preserve"> </v>
      </c>
      <c r="K58" s="37"/>
      <c r="L58" s="12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7"/>
      <c r="E59" s="37"/>
      <c r="F59" s="26" t="str">
        <f>IF(E20="","",E20)</f>
        <v>Vyplň údaj</v>
      </c>
      <c r="G59" s="37"/>
      <c r="H59" s="37"/>
      <c r="I59" s="31" t="s">
        <v>32</v>
      </c>
      <c r="J59" s="35" t="str">
        <f>E26</f>
        <v xml:space="preserve"> </v>
      </c>
      <c r="K59" s="37"/>
      <c r="L59" s="12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7"/>
      <c r="D60" s="37"/>
      <c r="E60" s="37"/>
      <c r="F60" s="37"/>
      <c r="G60" s="37"/>
      <c r="H60" s="37"/>
      <c r="I60" s="37"/>
      <c r="J60" s="37"/>
      <c r="K60" s="37"/>
      <c r="L60" s="12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38" t="s">
        <v>99</v>
      </c>
      <c r="D61" s="132"/>
      <c r="E61" s="132"/>
      <c r="F61" s="132"/>
      <c r="G61" s="132"/>
      <c r="H61" s="132"/>
      <c r="I61" s="132"/>
      <c r="J61" s="139" t="s">
        <v>100</v>
      </c>
      <c r="K61" s="132"/>
      <c r="L61" s="12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7"/>
      <c r="D62" s="37"/>
      <c r="E62" s="37"/>
      <c r="F62" s="37"/>
      <c r="G62" s="37"/>
      <c r="H62" s="37"/>
      <c r="I62" s="37"/>
      <c r="J62" s="37"/>
      <c r="K62" s="37"/>
      <c r="L62" s="12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40" t="s">
        <v>67</v>
      </c>
      <c r="D63" s="37"/>
      <c r="E63" s="37"/>
      <c r="F63" s="37"/>
      <c r="G63" s="37"/>
      <c r="H63" s="37"/>
      <c r="I63" s="37"/>
      <c r="J63" s="89">
        <f>J92</f>
        <v>0</v>
      </c>
      <c r="K63" s="37"/>
      <c r="L63" s="12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8" t="s">
        <v>101</v>
      </c>
    </row>
    <row r="64" s="9" customFormat="1" ht="24.96" customHeight="1">
      <c r="A64" s="9"/>
      <c r="B64" s="141"/>
      <c r="C64" s="9"/>
      <c r="D64" s="142" t="s">
        <v>102</v>
      </c>
      <c r="E64" s="143"/>
      <c r="F64" s="143"/>
      <c r="G64" s="143"/>
      <c r="H64" s="143"/>
      <c r="I64" s="143"/>
      <c r="J64" s="144">
        <f>J93</f>
        <v>0</v>
      </c>
      <c r="K64" s="9"/>
      <c r="L64" s="14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41"/>
      <c r="C65" s="9"/>
      <c r="D65" s="142" t="s">
        <v>103</v>
      </c>
      <c r="E65" s="143"/>
      <c r="F65" s="143"/>
      <c r="G65" s="143"/>
      <c r="H65" s="143"/>
      <c r="I65" s="143"/>
      <c r="J65" s="144">
        <f>J119</f>
        <v>0</v>
      </c>
      <c r="K65" s="9"/>
      <c r="L65" s="14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41"/>
      <c r="C66" s="9"/>
      <c r="D66" s="142" t="s">
        <v>260</v>
      </c>
      <c r="E66" s="143"/>
      <c r="F66" s="143"/>
      <c r="G66" s="143"/>
      <c r="H66" s="143"/>
      <c r="I66" s="143"/>
      <c r="J66" s="144">
        <f>J143</f>
        <v>0</v>
      </c>
      <c r="K66" s="9"/>
      <c r="L66" s="14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41"/>
      <c r="C67" s="9"/>
      <c r="D67" s="142" t="s">
        <v>104</v>
      </c>
      <c r="E67" s="143"/>
      <c r="F67" s="143"/>
      <c r="G67" s="143"/>
      <c r="H67" s="143"/>
      <c r="I67" s="143"/>
      <c r="J67" s="144">
        <f>J159</f>
        <v>0</v>
      </c>
      <c r="K67" s="9"/>
      <c r="L67" s="14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41"/>
      <c r="C68" s="9"/>
      <c r="D68" s="142" t="s">
        <v>105</v>
      </c>
      <c r="E68" s="143"/>
      <c r="F68" s="143"/>
      <c r="G68" s="143"/>
      <c r="H68" s="143"/>
      <c r="I68" s="143"/>
      <c r="J68" s="144">
        <f>J163</f>
        <v>0</v>
      </c>
      <c r="K68" s="9"/>
      <c r="L68" s="14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41"/>
      <c r="C69" s="9"/>
      <c r="D69" s="142" t="s">
        <v>106</v>
      </c>
      <c r="E69" s="143"/>
      <c r="F69" s="143"/>
      <c r="G69" s="143"/>
      <c r="H69" s="143"/>
      <c r="I69" s="143"/>
      <c r="J69" s="144">
        <f>J167</f>
        <v>0</v>
      </c>
      <c r="K69" s="9"/>
      <c r="L69" s="14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41"/>
      <c r="C70" s="9"/>
      <c r="D70" s="142" t="s">
        <v>107</v>
      </c>
      <c r="E70" s="143"/>
      <c r="F70" s="143"/>
      <c r="G70" s="143"/>
      <c r="H70" s="143"/>
      <c r="I70" s="143"/>
      <c r="J70" s="144">
        <f>J182</f>
        <v>0</v>
      </c>
      <c r="K70" s="9"/>
      <c r="L70" s="14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7"/>
      <c r="B71" s="38"/>
      <c r="C71" s="37"/>
      <c r="D71" s="37"/>
      <c r="E71" s="37"/>
      <c r="F71" s="37"/>
      <c r="G71" s="37"/>
      <c r="H71" s="37"/>
      <c r="I71" s="37"/>
      <c r="J71" s="37"/>
      <c r="K71" s="37"/>
      <c r="L71" s="12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4"/>
      <c r="C72" s="55"/>
      <c r="D72" s="55"/>
      <c r="E72" s="55"/>
      <c r="F72" s="55"/>
      <c r="G72" s="55"/>
      <c r="H72" s="55"/>
      <c r="I72" s="55"/>
      <c r="J72" s="55"/>
      <c r="K72" s="55"/>
      <c r="L72" s="12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12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108</v>
      </c>
      <c r="D77" s="37"/>
      <c r="E77" s="37"/>
      <c r="F77" s="37"/>
      <c r="G77" s="37"/>
      <c r="H77" s="37"/>
      <c r="I77" s="37"/>
      <c r="J77" s="37"/>
      <c r="K77" s="37"/>
      <c r="L77" s="12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7"/>
      <c r="D78" s="37"/>
      <c r="E78" s="37"/>
      <c r="F78" s="37"/>
      <c r="G78" s="37"/>
      <c r="H78" s="37"/>
      <c r="I78" s="37"/>
      <c r="J78" s="37"/>
      <c r="K78" s="37"/>
      <c r="L78" s="12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17</v>
      </c>
      <c r="D79" s="37"/>
      <c r="E79" s="37"/>
      <c r="F79" s="37"/>
      <c r="G79" s="37"/>
      <c r="H79" s="37"/>
      <c r="I79" s="37"/>
      <c r="J79" s="37"/>
      <c r="K79" s="37"/>
      <c r="L79" s="12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7"/>
      <c r="D80" s="37"/>
      <c r="E80" s="123" t="str">
        <f>E7</f>
        <v>Polní cesty v k.ú. Křenov u Kájova</v>
      </c>
      <c r="F80" s="31"/>
      <c r="G80" s="31"/>
      <c r="H80" s="31"/>
      <c r="I80" s="37"/>
      <c r="J80" s="37"/>
      <c r="K80" s="37"/>
      <c r="L80" s="12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" customFormat="1" ht="12" customHeight="1">
      <c r="B81" s="21"/>
      <c r="C81" s="31" t="s">
        <v>94</v>
      </c>
      <c r="L81" s="21"/>
    </row>
    <row r="82" s="2" customFormat="1" ht="16.5" customHeight="1">
      <c r="A82" s="37"/>
      <c r="B82" s="38"/>
      <c r="C82" s="37"/>
      <c r="D82" s="37"/>
      <c r="E82" s="123" t="s">
        <v>95</v>
      </c>
      <c r="F82" s="37"/>
      <c r="G82" s="37"/>
      <c r="H82" s="37"/>
      <c r="I82" s="37"/>
      <c r="J82" s="37"/>
      <c r="K82" s="37"/>
      <c r="L82" s="12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96</v>
      </c>
      <c r="D83" s="37"/>
      <c r="E83" s="37"/>
      <c r="F83" s="37"/>
      <c r="G83" s="37"/>
      <c r="H83" s="37"/>
      <c r="I83" s="37"/>
      <c r="J83" s="37"/>
      <c r="K83" s="37"/>
      <c r="L83" s="12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6.5" customHeight="1">
      <c r="A84" s="37"/>
      <c r="B84" s="38"/>
      <c r="C84" s="37"/>
      <c r="D84" s="37"/>
      <c r="E84" s="61" t="str">
        <f>E11</f>
        <v>C1-2 - 0,12-0,613</v>
      </c>
      <c r="F84" s="37"/>
      <c r="G84" s="37"/>
      <c r="H84" s="37"/>
      <c r="I84" s="37"/>
      <c r="J84" s="37"/>
      <c r="K84" s="37"/>
      <c r="L84" s="12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7"/>
      <c r="D85" s="37"/>
      <c r="E85" s="37"/>
      <c r="F85" s="37"/>
      <c r="G85" s="37"/>
      <c r="H85" s="37"/>
      <c r="I85" s="37"/>
      <c r="J85" s="37"/>
      <c r="K85" s="37"/>
      <c r="L85" s="12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21</v>
      </c>
      <c r="D86" s="37"/>
      <c r="E86" s="37"/>
      <c r="F86" s="26" t="str">
        <f>F14</f>
        <v xml:space="preserve"> </v>
      </c>
      <c r="G86" s="37"/>
      <c r="H86" s="37"/>
      <c r="I86" s="31" t="s">
        <v>23</v>
      </c>
      <c r="J86" s="63" t="str">
        <f>IF(J14="","",J14)</f>
        <v>25. 3. 2021</v>
      </c>
      <c r="K86" s="37"/>
      <c r="L86" s="12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7"/>
      <c r="D87" s="37"/>
      <c r="E87" s="37"/>
      <c r="F87" s="37"/>
      <c r="G87" s="37"/>
      <c r="H87" s="37"/>
      <c r="I87" s="37"/>
      <c r="J87" s="37"/>
      <c r="K87" s="37"/>
      <c r="L87" s="12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25</v>
      </c>
      <c r="D88" s="37"/>
      <c r="E88" s="37"/>
      <c r="F88" s="26" t="str">
        <f>E17</f>
        <v xml:space="preserve"> </v>
      </c>
      <c r="G88" s="37"/>
      <c r="H88" s="37"/>
      <c r="I88" s="31" t="s">
        <v>30</v>
      </c>
      <c r="J88" s="35" t="str">
        <f>E23</f>
        <v xml:space="preserve"> </v>
      </c>
      <c r="K88" s="37"/>
      <c r="L88" s="12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28</v>
      </c>
      <c r="D89" s="37"/>
      <c r="E89" s="37"/>
      <c r="F89" s="26" t="str">
        <f>IF(E20="","",E20)</f>
        <v>Vyplň údaj</v>
      </c>
      <c r="G89" s="37"/>
      <c r="H89" s="37"/>
      <c r="I89" s="31" t="s">
        <v>32</v>
      </c>
      <c r="J89" s="35" t="str">
        <f>E26</f>
        <v xml:space="preserve"> </v>
      </c>
      <c r="K89" s="37"/>
      <c r="L89" s="12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0.32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12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10" customFormat="1" ht="29.28" customHeight="1">
      <c r="A91" s="145"/>
      <c r="B91" s="146"/>
      <c r="C91" s="147" t="s">
        <v>109</v>
      </c>
      <c r="D91" s="148" t="s">
        <v>54</v>
      </c>
      <c r="E91" s="148" t="s">
        <v>50</v>
      </c>
      <c r="F91" s="148" t="s">
        <v>51</v>
      </c>
      <c r="G91" s="148" t="s">
        <v>110</v>
      </c>
      <c r="H91" s="148" t="s">
        <v>111</v>
      </c>
      <c r="I91" s="148" t="s">
        <v>112</v>
      </c>
      <c r="J91" s="149" t="s">
        <v>100</v>
      </c>
      <c r="K91" s="150" t="s">
        <v>113</v>
      </c>
      <c r="L91" s="151"/>
      <c r="M91" s="79" t="s">
        <v>3</v>
      </c>
      <c r="N91" s="80" t="s">
        <v>39</v>
      </c>
      <c r="O91" s="80" t="s">
        <v>114</v>
      </c>
      <c r="P91" s="80" t="s">
        <v>115</v>
      </c>
      <c r="Q91" s="80" t="s">
        <v>116</v>
      </c>
      <c r="R91" s="80" t="s">
        <v>117</v>
      </c>
      <c r="S91" s="80" t="s">
        <v>118</v>
      </c>
      <c r="T91" s="81" t="s">
        <v>119</v>
      </c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</row>
    <row r="92" s="2" customFormat="1" ht="22.8" customHeight="1">
      <c r="A92" s="37"/>
      <c r="B92" s="38"/>
      <c r="C92" s="86" t="s">
        <v>120</v>
      </c>
      <c r="D92" s="37"/>
      <c r="E92" s="37"/>
      <c r="F92" s="37"/>
      <c r="G92" s="37"/>
      <c r="H92" s="37"/>
      <c r="I92" s="37"/>
      <c r="J92" s="152">
        <f>BK92</f>
        <v>0</v>
      </c>
      <c r="K92" s="37"/>
      <c r="L92" s="38"/>
      <c r="M92" s="82"/>
      <c r="N92" s="67"/>
      <c r="O92" s="83"/>
      <c r="P92" s="153">
        <f>P93+P119+P143+P159+P163+P167+P182</f>
        <v>0</v>
      </c>
      <c r="Q92" s="83"/>
      <c r="R92" s="153">
        <f>R93+R119+R143+R159+R163+R167+R182</f>
        <v>1206.029984</v>
      </c>
      <c r="S92" s="83"/>
      <c r="T92" s="154">
        <f>T93+T119+T143+T159+T163+T167+T182</f>
        <v>493.892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8" t="s">
        <v>68</v>
      </c>
      <c r="AU92" s="18" t="s">
        <v>101</v>
      </c>
      <c r="BK92" s="155">
        <f>BK93+BK119+BK143+BK159+BK163+BK167+BK182</f>
        <v>0</v>
      </c>
    </row>
    <row r="93" s="11" customFormat="1" ht="25.92" customHeight="1">
      <c r="A93" s="11"/>
      <c r="B93" s="156"/>
      <c r="C93" s="11"/>
      <c r="D93" s="157" t="s">
        <v>68</v>
      </c>
      <c r="E93" s="158" t="s">
        <v>76</v>
      </c>
      <c r="F93" s="158" t="s">
        <v>121</v>
      </c>
      <c r="G93" s="11"/>
      <c r="H93" s="11"/>
      <c r="I93" s="159"/>
      <c r="J93" s="160">
        <f>BK93</f>
        <v>0</v>
      </c>
      <c r="K93" s="11"/>
      <c r="L93" s="156"/>
      <c r="M93" s="161"/>
      <c r="N93" s="162"/>
      <c r="O93" s="162"/>
      <c r="P93" s="163">
        <f>SUM(P94:P118)</f>
        <v>0</v>
      </c>
      <c r="Q93" s="162"/>
      <c r="R93" s="163">
        <f>SUM(R94:R118)</f>
        <v>0.16072</v>
      </c>
      <c r="S93" s="162"/>
      <c r="T93" s="164">
        <f>SUM(T94:T118)</f>
        <v>369.65600000000001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57" t="s">
        <v>76</v>
      </c>
      <c r="AT93" s="165" t="s">
        <v>68</v>
      </c>
      <c r="AU93" s="165" t="s">
        <v>69</v>
      </c>
      <c r="AY93" s="157" t="s">
        <v>122</v>
      </c>
      <c r="BK93" s="166">
        <f>SUM(BK94:BK118)</f>
        <v>0</v>
      </c>
    </row>
    <row r="94" s="2" customFormat="1" ht="16.5" customHeight="1">
      <c r="A94" s="37"/>
      <c r="B94" s="167"/>
      <c r="C94" s="168" t="s">
        <v>76</v>
      </c>
      <c r="D94" s="168" t="s">
        <v>123</v>
      </c>
      <c r="E94" s="169" t="s">
        <v>261</v>
      </c>
      <c r="F94" s="170" t="s">
        <v>262</v>
      </c>
      <c r="G94" s="171" t="s">
        <v>126</v>
      </c>
      <c r="H94" s="172">
        <v>296</v>
      </c>
      <c r="I94" s="173"/>
      <c r="J94" s="174">
        <f>ROUND(I94*H94,2)</f>
        <v>0</v>
      </c>
      <c r="K94" s="175"/>
      <c r="L94" s="38"/>
      <c r="M94" s="176" t="s">
        <v>3</v>
      </c>
      <c r="N94" s="177" t="s">
        <v>40</v>
      </c>
      <c r="O94" s="71"/>
      <c r="P94" s="178">
        <f>O94*H94</f>
        <v>0</v>
      </c>
      <c r="Q94" s="178">
        <v>0</v>
      </c>
      <c r="R94" s="178">
        <f>Q94*H94</f>
        <v>0</v>
      </c>
      <c r="S94" s="178">
        <v>0</v>
      </c>
      <c r="T94" s="179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0" t="s">
        <v>127</v>
      </c>
      <c r="AT94" s="180" t="s">
        <v>123</v>
      </c>
      <c r="AU94" s="180" t="s">
        <v>76</v>
      </c>
      <c r="AY94" s="18" t="s">
        <v>122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8" t="s">
        <v>76</v>
      </c>
      <c r="BK94" s="181">
        <f>ROUND(I94*H94,2)</f>
        <v>0</v>
      </c>
      <c r="BL94" s="18" t="s">
        <v>127</v>
      </c>
      <c r="BM94" s="180" t="s">
        <v>263</v>
      </c>
    </row>
    <row r="95" s="2" customFormat="1">
      <c r="A95" s="37"/>
      <c r="B95" s="38"/>
      <c r="C95" s="37"/>
      <c r="D95" s="182" t="s">
        <v>129</v>
      </c>
      <c r="E95" s="37"/>
      <c r="F95" s="183" t="s">
        <v>262</v>
      </c>
      <c r="G95" s="37"/>
      <c r="H95" s="37"/>
      <c r="I95" s="184"/>
      <c r="J95" s="37"/>
      <c r="K95" s="37"/>
      <c r="L95" s="38"/>
      <c r="M95" s="185"/>
      <c r="N95" s="186"/>
      <c r="O95" s="71"/>
      <c r="P95" s="71"/>
      <c r="Q95" s="71"/>
      <c r="R95" s="71"/>
      <c r="S95" s="71"/>
      <c r="T95" s="72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8" t="s">
        <v>129</v>
      </c>
      <c r="AU95" s="18" t="s">
        <v>76</v>
      </c>
    </row>
    <row r="96" s="12" customFormat="1">
      <c r="A96" s="12"/>
      <c r="B96" s="189"/>
      <c r="C96" s="12"/>
      <c r="D96" s="182" t="s">
        <v>157</v>
      </c>
      <c r="E96" s="190" t="s">
        <v>3</v>
      </c>
      <c r="F96" s="191" t="s">
        <v>264</v>
      </c>
      <c r="G96" s="12"/>
      <c r="H96" s="192">
        <v>296</v>
      </c>
      <c r="I96" s="193"/>
      <c r="J96" s="12"/>
      <c r="K96" s="12"/>
      <c r="L96" s="189"/>
      <c r="M96" s="194"/>
      <c r="N96" s="195"/>
      <c r="O96" s="195"/>
      <c r="P96" s="195"/>
      <c r="Q96" s="195"/>
      <c r="R96" s="195"/>
      <c r="S96" s="195"/>
      <c r="T96" s="196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190" t="s">
        <v>157</v>
      </c>
      <c r="AU96" s="190" t="s">
        <v>76</v>
      </c>
      <c r="AV96" s="12" t="s">
        <v>78</v>
      </c>
      <c r="AW96" s="12" t="s">
        <v>31</v>
      </c>
      <c r="AX96" s="12" t="s">
        <v>69</v>
      </c>
      <c r="AY96" s="190" t="s">
        <v>122</v>
      </c>
    </row>
    <row r="97" s="13" customFormat="1">
      <c r="A97" s="13"/>
      <c r="B97" s="201"/>
      <c r="C97" s="13"/>
      <c r="D97" s="182" t="s">
        <v>157</v>
      </c>
      <c r="E97" s="202" t="s">
        <v>3</v>
      </c>
      <c r="F97" s="203" t="s">
        <v>265</v>
      </c>
      <c r="G97" s="13"/>
      <c r="H97" s="204">
        <v>296</v>
      </c>
      <c r="I97" s="205"/>
      <c r="J97" s="13"/>
      <c r="K97" s="13"/>
      <c r="L97" s="201"/>
      <c r="M97" s="206"/>
      <c r="N97" s="207"/>
      <c r="O97" s="207"/>
      <c r="P97" s="207"/>
      <c r="Q97" s="207"/>
      <c r="R97" s="207"/>
      <c r="S97" s="207"/>
      <c r="T97" s="20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02" t="s">
        <v>157</v>
      </c>
      <c r="AU97" s="202" t="s">
        <v>76</v>
      </c>
      <c r="AV97" s="13" t="s">
        <v>127</v>
      </c>
      <c r="AW97" s="13" t="s">
        <v>31</v>
      </c>
      <c r="AX97" s="13" t="s">
        <v>76</v>
      </c>
      <c r="AY97" s="202" t="s">
        <v>122</v>
      </c>
    </row>
    <row r="98" s="2" customFormat="1" ht="16.5" customHeight="1">
      <c r="A98" s="37"/>
      <c r="B98" s="167"/>
      <c r="C98" s="168" t="s">
        <v>78</v>
      </c>
      <c r="D98" s="168" t="s">
        <v>123</v>
      </c>
      <c r="E98" s="169" t="s">
        <v>266</v>
      </c>
      <c r="F98" s="170" t="s">
        <v>267</v>
      </c>
      <c r="G98" s="171" t="s">
        <v>126</v>
      </c>
      <c r="H98" s="172">
        <v>296</v>
      </c>
      <c r="I98" s="173"/>
      <c r="J98" s="174">
        <f>ROUND(I98*H98,2)</f>
        <v>0</v>
      </c>
      <c r="K98" s="175"/>
      <c r="L98" s="38"/>
      <c r="M98" s="176" t="s">
        <v>3</v>
      </c>
      <c r="N98" s="177" t="s">
        <v>40</v>
      </c>
      <c r="O98" s="71"/>
      <c r="P98" s="178">
        <f>O98*H98</f>
        <v>0</v>
      </c>
      <c r="Q98" s="178">
        <v>0</v>
      </c>
      <c r="R98" s="178">
        <f>Q98*H98</f>
        <v>0</v>
      </c>
      <c r="S98" s="178">
        <v>0</v>
      </c>
      <c r="T98" s="179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0" t="s">
        <v>127</v>
      </c>
      <c r="AT98" s="180" t="s">
        <v>123</v>
      </c>
      <c r="AU98" s="180" t="s">
        <v>76</v>
      </c>
      <c r="AY98" s="18" t="s">
        <v>122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8" t="s">
        <v>76</v>
      </c>
      <c r="BK98" s="181">
        <f>ROUND(I98*H98,2)</f>
        <v>0</v>
      </c>
      <c r="BL98" s="18" t="s">
        <v>127</v>
      </c>
      <c r="BM98" s="180" t="s">
        <v>268</v>
      </c>
    </row>
    <row r="99" s="2" customFormat="1">
      <c r="A99" s="37"/>
      <c r="B99" s="38"/>
      <c r="C99" s="37"/>
      <c r="D99" s="182" t="s">
        <v>129</v>
      </c>
      <c r="E99" s="37"/>
      <c r="F99" s="183" t="s">
        <v>267</v>
      </c>
      <c r="G99" s="37"/>
      <c r="H99" s="37"/>
      <c r="I99" s="184"/>
      <c r="J99" s="37"/>
      <c r="K99" s="37"/>
      <c r="L99" s="38"/>
      <c r="M99" s="185"/>
      <c r="N99" s="186"/>
      <c r="O99" s="71"/>
      <c r="P99" s="71"/>
      <c r="Q99" s="71"/>
      <c r="R99" s="71"/>
      <c r="S99" s="71"/>
      <c r="T99" s="72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8" t="s">
        <v>129</v>
      </c>
      <c r="AU99" s="18" t="s">
        <v>76</v>
      </c>
    </row>
    <row r="100" s="2" customFormat="1" ht="24.15" customHeight="1">
      <c r="A100" s="37"/>
      <c r="B100" s="167"/>
      <c r="C100" s="168" t="s">
        <v>137</v>
      </c>
      <c r="D100" s="168" t="s">
        <v>123</v>
      </c>
      <c r="E100" s="169" t="s">
        <v>269</v>
      </c>
      <c r="F100" s="170" t="s">
        <v>270</v>
      </c>
      <c r="G100" s="171" t="s">
        <v>126</v>
      </c>
      <c r="H100" s="172">
        <v>3214.4000000000001</v>
      </c>
      <c r="I100" s="173"/>
      <c r="J100" s="174">
        <f>ROUND(I100*H100,2)</f>
        <v>0</v>
      </c>
      <c r="K100" s="175"/>
      <c r="L100" s="38"/>
      <c r="M100" s="176" t="s">
        <v>3</v>
      </c>
      <c r="N100" s="177" t="s">
        <v>40</v>
      </c>
      <c r="O100" s="71"/>
      <c r="P100" s="178">
        <f>O100*H100</f>
        <v>0</v>
      </c>
      <c r="Q100" s="178">
        <v>5.0000000000000002E-05</v>
      </c>
      <c r="R100" s="178">
        <f>Q100*H100</f>
        <v>0.16072</v>
      </c>
      <c r="S100" s="178">
        <v>0.11500000000000001</v>
      </c>
      <c r="T100" s="179">
        <f>S100*H100</f>
        <v>369.65600000000001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0" t="s">
        <v>127</v>
      </c>
      <c r="AT100" s="180" t="s">
        <v>123</v>
      </c>
      <c r="AU100" s="180" t="s">
        <v>76</v>
      </c>
      <c r="AY100" s="18" t="s">
        <v>122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18" t="s">
        <v>76</v>
      </c>
      <c r="BK100" s="181">
        <f>ROUND(I100*H100,2)</f>
        <v>0</v>
      </c>
      <c r="BL100" s="18" t="s">
        <v>127</v>
      </c>
      <c r="BM100" s="180" t="s">
        <v>271</v>
      </c>
    </row>
    <row r="101" s="2" customFormat="1">
      <c r="A101" s="37"/>
      <c r="B101" s="38"/>
      <c r="C101" s="37"/>
      <c r="D101" s="182" t="s">
        <v>129</v>
      </c>
      <c r="E101" s="37"/>
      <c r="F101" s="183" t="s">
        <v>270</v>
      </c>
      <c r="G101" s="37"/>
      <c r="H101" s="37"/>
      <c r="I101" s="184"/>
      <c r="J101" s="37"/>
      <c r="K101" s="37"/>
      <c r="L101" s="38"/>
      <c r="M101" s="185"/>
      <c r="N101" s="186"/>
      <c r="O101" s="71"/>
      <c r="P101" s="71"/>
      <c r="Q101" s="71"/>
      <c r="R101" s="71"/>
      <c r="S101" s="71"/>
      <c r="T101" s="72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8" t="s">
        <v>129</v>
      </c>
      <c r="AU101" s="18" t="s">
        <v>76</v>
      </c>
    </row>
    <row r="102" s="2" customFormat="1">
      <c r="A102" s="37"/>
      <c r="B102" s="38"/>
      <c r="C102" s="37"/>
      <c r="D102" s="187" t="s">
        <v>130</v>
      </c>
      <c r="E102" s="37"/>
      <c r="F102" s="188" t="s">
        <v>272</v>
      </c>
      <c r="G102" s="37"/>
      <c r="H102" s="37"/>
      <c r="I102" s="184"/>
      <c r="J102" s="37"/>
      <c r="K102" s="37"/>
      <c r="L102" s="38"/>
      <c r="M102" s="185"/>
      <c r="N102" s="186"/>
      <c r="O102" s="71"/>
      <c r="P102" s="71"/>
      <c r="Q102" s="71"/>
      <c r="R102" s="71"/>
      <c r="S102" s="71"/>
      <c r="T102" s="72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8" t="s">
        <v>130</v>
      </c>
      <c r="AU102" s="18" t="s">
        <v>76</v>
      </c>
    </row>
    <row r="103" s="2" customFormat="1" ht="37.8" customHeight="1">
      <c r="A103" s="37"/>
      <c r="B103" s="167"/>
      <c r="C103" s="168" t="s">
        <v>127</v>
      </c>
      <c r="D103" s="168" t="s">
        <v>123</v>
      </c>
      <c r="E103" s="169" t="s">
        <v>132</v>
      </c>
      <c r="F103" s="170" t="s">
        <v>133</v>
      </c>
      <c r="G103" s="171" t="s">
        <v>134</v>
      </c>
      <c r="H103" s="172">
        <v>70.950000000000003</v>
      </c>
      <c r="I103" s="173"/>
      <c r="J103" s="174">
        <f>ROUND(I103*H103,2)</f>
        <v>0</v>
      </c>
      <c r="K103" s="175"/>
      <c r="L103" s="38"/>
      <c r="M103" s="176" t="s">
        <v>3</v>
      </c>
      <c r="N103" s="177" t="s">
        <v>40</v>
      </c>
      <c r="O103" s="71"/>
      <c r="P103" s="178">
        <f>O103*H103</f>
        <v>0</v>
      </c>
      <c r="Q103" s="178">
        <v>0</v>
      </c>
      <c r="R103" s="178">
        <f>Q103*H103</f>
        <v>0</v>
      </c>
      <c r="S103" s="178">
        <v>0</v>
      </c>
      <c r="T103" s="179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80" t="s">
        <v>127</v>
      </c>
      <c r="AT103" s="180" t="s">
        <v>123</v>
      </c>
      <c r="AU103" s="180" t="s">
        <v>76</v>
      </c>
      <c r="AY103" s="18" t="s">
        <v>122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18" t="s">
        <v>76</v>
      </c>
      <c r="BK103" s="181">
        <f>ROUND(I103*H103,2)</f>
        <v>0</v>
      </c>
      <c r="BL103" s="18" t="s">
        <v>127</v>
      </c>
      <c r="BM103" s="180" t="s">
        <v>273</v>
      </c>
    </row>
    <row r="104" s="2" customFormat="1">
      <c r="A104" s="37"/>
      <c r="B104" s="38"/>
      <c r="C104" s="37"/>
      <c r="D104" s="182" t="s">
        <v>129</v>
      </c>
      <c r="E104" s="37"/>
      <c r="F104" s="183" t="s">
        <v>133</v>
      </c>
      <c r="G104" s="37"/>
      <c r="H104" s="37"/>
      <c r="I104" s="184"/>
      <c r="J104" s="37"/>
      <c r="K104" s="37"/>
      <c r="L104" s="38"/>
      <c r="M104" s="185"/>
      <c r="N104" s="186"/>
      <c r="O104" s="71"/>
      <c r="P104" s="71"/>
      <c r="Q104" s="71"/>
      <c r="R104" s="71"/>
      <c r="S104" s="71"/>
      <c r="T104" s="72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8" t="s">
        <v>129</v>
      </c>
      <c r="AU104" s="18" t="s">
        <v>76</v>
      </c>
    </row>
    <row r="105" s="2" customFormat="1">
      <c r="A105" s="37"/>
      <c r="B105" s="38"/>
      <c r="C105" s="37"/>
      <c r="D105" s="187" t="s">
        <v>130</v>
      </c>
      <c r="E105" s="37"/>
      <c r="F105" s="188" t="s">
        <v>136</v>
      </c>
      <c r="G105" s="37"/>
      <c r="H105" s="37"/>
      <c r="I105" s="184"/>
      <c r="J105" s="37"/>
      <c r="K105" s="37"/>
      <c r="L105" s="38"/>
      <c r="M105" s="185"/>
      <c r="N105" s="186"/>
      <c r="O105" s="71"/>
      <c r="P105" s="71"/>
      <c r="Q105" s="71"/>
      <c r="R105" s="71"/>
      <c r="S105" s="71"/>
      <c r="T105" s="72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8" t="s">
        <v>130</v>
      </c>
      <c r="AU105" s="18" t="s">
        <v>76</v>
      </c>
    </row>
    <row r="106" s="2" customFormat="1" ht="24.15" customHeight="1">
      <c r="A106" s="37"/>
      <c r="B106" s="167"/>
      <c r="C106" s="168" t="s">
        <v>146</v>
      </c>
      <c r="D106" s="168" t="s">
        <v>123</v>
      </c>
      <c r="E106" s="169" t="s">
        <v>274</v>
      </c>
      <c r="F106" s="170" t="s">
        <v>275</v>
      </c>
      <c r="G106" s="171" t="s">
        <v>126</v>
      </c>
      <c r="H106" s="172">
        <v>165</v>
      </c>
      <c r="I106" s="173"/>
      <c r="J106" s="174">
        <f>ROUND(I106*H106,2)</f>
        <v>0</v>
      </c>
      <c r="K106" s="175"/>
      <c r="L106" s="38"/>
      <c r="M106" s="176" t="s">
        <v>3</v>
      </c>
      <c r="N106" s="177" t="s">
        <v>40</v>
      </c>
      <c r="O106" s="71"/>
      <c r="P106" s="178">
        <f>O106*H106</f>
        <v>0</v>
      </c>
      <c r="Q106" s="178">
        <v>0</v>
      </c>
      <c r="R106" s="178">
        <f>Q106*H106</f>
        <v>0</v>
      </c>
      <c r="S106" s="178">
        <v>0</v>
      </c>
      <c r="T106" s="179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0" t="s">
        <v>127</v>
      </c>
      <c r="AT106" s="180" t="s">
        <v>123</v>
      </c>
      <c r="AU106" s="180" t="s">
        <v>76</v>
      </c>
      <c r="AY106" s="18" t="s">
        <v>122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18" t="s">
        <v>76</v>
      </c>
      <c r="BK106" s="181">
        <f>ROUND(I106*H106,2)</f>
        <v>0</v>
      </c>
      <c r="BL106" s="18" t="s">
        <v>127</v>
      </c>
      <c r="BM106" s="180" t="s">
        <v>276</v>
      </c>
    </row>
    <row r="107" s="2" customFormat="1">
      <c r="A107" s="37"/>
      <c r="B107" s="38"/>
      <c r="C107" s="37"/>
      <c r="D107" s="182" t="s">
        <v>129</v>
      </c>
      <c r="E107" s="37"/>
      <c r="F107" s="183" t="s">
        <v>275</v>
      </c>
      <c r="G107" s="37"/>
      <c r="H107" s="37"/>
      <c r="I107" s="184"/>
      <c r="J107" s="37"/>
      <c r="K107" s="37"/>
      <c r="L107" s="38"/>
      <c r="M107" s="185"/>
      <c r="N107" s="186"/>
      <c r="O107" s="71"/>
      <c r="P107" s="71"/>
      <c r="Q107" s="71"/>
      <c r="R107" s="71"/>
      <c r="S107" s="71"/>
      <c r="T107" s="72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8" t="s">
        <v>129</v>
      </c>
      <c r="AU107" s="18" t="s">
        <v>76</v>
      </c>
    </row>
    <row r="108" s="2" customFormat="1">
      <c r="A108" s="37"/>
      <c r="B108" s="38"/>
      <c r="C108" s="37"/>
      <c r="D108" s="187" t="s">
        <v>130</v>
      </c>
      <c r="E108" s="37"/>
      <c r="F108" s="188" t="s">
        <v>277</v>
      </c>
      <c r="G108" s="37"/>
      <c r="H108" s="37"/>
      <c r="I108" s="184"/>
      <c r="J108" s="37"/>
      <c r="K108" s="37"/>
      <c r="L108" s="38"/>
      <c r="M108" s="185"/>
      <c r="N108" s="186"/>
      <c r="O108" s="71"/>
      <c r="P108" s="71"/>
      <c r="Q108" s="71"/>
      <c r="R108" s="71"/>
      <c r="S108" s="71"/>
      <c r="T108" s="72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8" t="s">
        <v>130</v>
      </c>
      <c r="AU108" s="18" t="s">
        <v>76</v>
      </c>
    </row>
    <row r="109" s="2" customFormat="1" ht="33" customHeight="1">
      <c r="A109" s="37"/>
      <c r="B109" s="167"/>
      <c r="C109" s="168" t="s">
        <v>151</v>
      </c>
      <c r="D109" s="168" t="s">
        <v>123</v>
      </c>
      <c r="E109" s="169" t="s">
        <v>142</v>
      </c>
      <c r="F109" s="170" t="s">
        <v>143</v>
      </c>
      <c r="G109" s="171" t="s">
        <v>134</v>
      </c>
      <c r="H109" s="172">
        <v>70.950000000000003</v>
      </c>
      <c r="I109" s="173"/>
      <c r="J109" s="174">
        <f>ROUND(I109*H109,2)</f>
        <v>0</v>
      </c>
      <c r="K109" s="175"/>
      <c r="L109" s="38"/>
      <c r="M109" s="176" t="s">
        <v>3</v>
      </c>
      <c r="N109" s="177" t="s">
        <v>40</v>
      </c>
      <c r="O109" s="71"/>
      <c r="P109" s="178">
        <f>O109*H109</f>
        <v>0</v>
      </c>
      <c r="Q109" s="178">
        <v>0</v>
      </c>
      <c r="R109" s="178">
        <f>Q109*H109</f>
        <v>0</v>
      </c>
      <c r="S109" s="178">
        <v>0</v>
      </c>
      <c r="T109" s="179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80" t="s">
        <v>127</v>
      </c>
      <c r="AT109" s="180" t="s">
        <v>123</v>
      </c>
      <c r="AU109" s="180" t="s">
        <v>76</v>
      </c>
      <c r="AY109" s="18" t="s">
        <v>122</v>
      </c>
      <c r="BE109" s="181">
        <f>IF(N109="základní",J109,0)</f>
        <v>0</v>
      </c>
      <c r="BF109" s="181">
        <f>IF(N109="snížená",J109,0)</f>
        <v>0</v>
      </c>
      <c r="BG109" s="181">
        <f>IF(N109="zákl. přenesená",J109,0)</f>
        <v>0</v>
      </c>
      <c r="BH109" s="181">
        <f>IF(N109="sníž. přenesená",J109,0)</f>
        <v>0</v>
      </c>
      <c r="BI109" s="181">
        <f>IF(N109="nulová",J109,0)</f>
        <v>0</v>
      </c>
      <c r="BJ109" s="18" t="s">
        <v>76</v>
      </c>
      <c r="BK109" s="181">
        <f>ROUND(I109*H109,2)</f>
        <v>0</v>
      </c>
      <c r="BL109" s="18" t="s">
        <v>127</v>
      </c>
      <c r="BM109" s="180" t="s">
        <v>278</v>
      </c>
    </row>
    <row r="110" s="2" customFormat="1">
      <c r="A110" s="37"/>
      <c r="B110" s="38"/>
      <c r="C110" s="37"/>
      <c r="D110" s="182" t="s">
        <v>129</v>
      </c>
      <c r="E110" s="37"/>
      <c r="F110" s="183" t="s">
        <v>143</v>
      </c>
      <c r="G110" s="37"/>
      <c r="H110" s="37"/>
      <c r="I110" s="184"/>
      <c r="J110" s="37"/>
      <c r="K110" s="37"/>
      <c r="L110" s="38"/>
      <c r="M110" s="185"/>
      <c r="N110" s="186"/>
      <c r="O110" s="71"/>
      <c r="P110" s="71"/>
      <c r="Q110" s="71"/>
      <c r="R110" s="71"/>
      <c r="S110" s="71"/>
      <c r="T110" s="72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8" t="s">
        <v>129</v>
      </c>
      <c r="AU110" s="18" t="s">
        <v>76</v>
      </c>
    </row>
    <row r="111" s="2" customFormat="1">
      <c r="A111" s="37"/>
      <c r="B111" s="38"/>
      <c r="C111" s="37"/>
      <c r="D111" s="187" t="s">
        <v>130</v>
      </c>
      <c r="E111" s="37"/>
      <c r="F111" s="188" t="s">
        <v>145</v>
      </c>
      <c r="G111" s="37"/>
      <c r="H111" s="37"/>
      <c r="I111" s="184"/>
      <c r="J111" s="37"/>
      <c r="K111" s="37"/>
      <c r="L111" s="38"/>
      <c r="M111" s="185"/>
      <c r="N111" s="186"/>
      <c r="O111" s="71"/>
      <c r="P111" s="71"/>
      <c r="Q111" s="71"/>
      <c r="R111" s="71"/>
      <c r="S111" s="71"/>
      <c r="T111" s="72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8" t="s">
        <v>130</v>
      </c>
      <c r="AU111" s="18" t="s">
        <v>76</v>
      </c>
    </row>
    <row r="112" s="2" customFormat="1" ht="16.5" customHeight="1">
      <c r="A112" s="37"/>
      <c r="B112" s="167"/>
      <c r="C112" s="168" t="s">
        <v>160</v>
      </c>
      <c r="D112" s="168" t="s">
        <v>123</v>
      </c>
      <c r="E112" s="169" t="s">
        <v>147</v>
      </c>
      <c r="F112" s="170" t="s">
        <v>148</v>
      </c>
      <c r="G112" s="171" t="s">
        <v>134</v>
      </c>
      <c r="H112" s="172">
        <v>70.950000000000003</v>
      </c>
      <c r="I112" s="173"/>
      <c r="J112" s="174">
        <f>ROUND(I112*H112,2)</f>
        <v>0</v>
      </c>
      <c r="K112" s="175"/>
      <c r="L112" s="38"/>
      <c r="M112" s="176" t="s">
        <v>3</v>
      </c>
      <c r="N112" s="177" t="s">
        <v>40</v>
      </c>
      <c r="O112" s="71"/>
      <c r="P112" s="178">
        <f>O112*H112</f>
        <v>0</v>
      </c>
      <c r="Q112" s="178">
        <v>0</v>
      </c>
      <c r="R112" s="178">
        <f>Q112*H112</f>
        <v>0</v>
      </c>
      <c r="S112" s="178">
        <v>0</v>
      </c>
      <c r="T112" s="179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0" t="s">
        <v>127</v>
      </c>
      <c r="AT112" s="180" t="s">
        <v>123</v>
      </c>
      <c r="AU112" s="180" t="s">
        <v>76</v>
      </c>
      <c r="AY112" s="18" t="s">
        <v>122</v>
      </c>
      <c r="BE112" s="181">
        <f>IF(N112="základní",J112,0)</f>
        <v>0</v>
      </c>
      <c r="BF112" s="181">
        <f>IF(N112="snížená",J112,0)</f>
        <v>0</v>
      </c>
      <c r="BG112" s="181">
        <f>IF(N112="zákl. přenesená",J112,0)</f>
        <v>0</v>
      </c>
      <c r="BH112" s="181">
        <f>IF(N112="sníž. přenesená",J112,0)</f>
        <v>0</v>
      </c>
      <c r="BI112" s="181">
        <f>IF(N112="nulová",J112,0)</f>
        <v>0</v>
      </c>
      <c r="BJ112" s="18" t="s">
        <v>76</v>
      </c>
      <c r="BK112" s="181">
        <f>ROUND(I112*H112,2)</f>
        <v>0</v>
      </c>
      <c r="BL112" s="18" t="s">
        <v>127</v>
      </c>
      <c r="BM112" s="180" t="s">
        <v>279</v>
      </c>
    </row>
    <row r="113" s="2" customFormat="1">
      <c r="A113" s="37"/>
      <c r="B113" s="38"/>
      <c r="C113" s="37"/>
      <c r="D113" s="182" t="s">
        <v>129</v>
      </c>
      <c r="E113" s="37"/>
      <c r="F113" s="183" t="s">
        <v>148</v>
      </c>
      <c r="G113" s="37"/>
      <c r="H113" s="37"/>
      <c r="I113" s="184"/>
      <c r="J113" s="37"/>
      <c r="K113" s="37"/>
      <c r="L113" s="38"/>
      <c r="M113" s="185"/>
      <c r="N113" s="186"/>
      <c r="O113" s="71"/>
      <c r="P113" s="71"/>
      <c r="Q113" s="71"/>
      <c r="R113" s="71"/>
      <c r="S113" s="71"/>
      <c r="T113" s="72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8" t="s">
        <v>129</v>
      </c>
      <c r="AU113" s="18" t="s">
        <v>76</v>
      </c>
    </row>
    <row r="114" s="2" customFormat="1">
      <c r="A114" s="37"/>
      <c r="B114" s="38"/>
      <c r="C114" s="37"/>
      <c r="D114" s="187" t="s">
        <v>130</v>
      </c>
      <c r="E114" s="37"/>
      <c r="F114" s="188" t="s">
        <v>150</v>
      </c>
      <c r="G114" s="37"/>
      <c r="H114" s="37"/>
      <c r="I114" s="184"/>
      <c r="J114" s="37"/>
      <c r="K114" s="37"/>
      <c r="L114" s="38"/>
      <c r="M114" s="185"/>
      <c r="N114" s="186"/>
      <c r="O114" s="71"/>
      <c r="P114" s="71"/>
      <c r="Q114" s="71"/>
      <c r="R114" s="71"/>
      <c r="S114" s="71"/>
      <c r="T114" s="72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8" t="s">
        <v>130</v>
      </c>
      <c r="AU114" s="18" t="s">
        <v>76</v>
      </c>
    </row>
    <row r="115" s="2" customFormat="1" ht="33" customHeight="1">
      <c r="A115" s="37"/>
      <c r="B115" s="167"/>
      <c r="C115" s="168" t="s">
        <v>165</v>
      </c>
      <c r="D115" s="168" t="s">
        <v>123</v>
      </c>
      <c r="E115" s="169" t="s">
        <v>280</v>
      </c>
      <c r="F115" s="170" t="s">
        <v>153</v>
      </c>
      <c r="G115" s="171" t="s">
        <v>154</v>
      </c>
      <c r="H115" s="172">
        <v>134.80500000000001</v>
      </c>
      <c r="I115" s="173"/>
      <c r="J115" s="174">
        <f>ROUND(I115*H115,2)</f>
        <v>0</v>
      </c>
      <c r="K115" s="175"/>
      <c r="L115" s="38"/>
      <c r="M115" s="176" t="s">
        <v>3</v>
      </c>
      <c r="N115" s="177" t="s">
        <v>40</v>
      </c>
      <c r="O115" s="71"/>
      <c r="P115" s="178">
        <f>O115*H115</f>
        <v>0</v>
      </c>
      <c r="Q115" s="178">
        <v>0</v>
      </c>
      <c r="R115" s="178">
        <f>Q115*H115</f>
        <v>0</v>
      </c>
      <c r="S115" s="178">
        <v>0</v>
      </c>
      <c r="T115" s="179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0" t="s">
        <v>127</v>
      </c>
      <c r="AT115" s="180" t="s">
        <v>123</v>
      </c>
      <c r="AU115" s="180" t="s">
        <v>76</v>
      </c>
      <c r="AY115" s="18" t="s">
        <v>122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18" t="s">
        <v>76</v>
      </c>
      <c r="BK115" s="181">
        <f>ROUND(I115*H115,2)</f>
        <v>0</v>
      </c>
      <c r="BL115" s="18" t="s">
        <v>127</v>
      </c>
      <c r="BM115" s="180" t="s">
        <v>281</v>
      </c>
    </row>
    <row r="116" s="2" customFormat="1">
      <c r="A116" s="37"/>
      <c r="B116" s="38"/>
      <c r="C116" s="37"/>
      <c r="D116" s="182" t="s">
        <v>129</v>
      </c>
      <c r="E116" s="37"/>
      <c r="F116" s="183" t="s">
        <v>153</v>
      </c>
      <c r="G116" s="37"/>
      <c r="H116" s="37"/>
      <c r="I116" s="184"/>
      <c r="J116" s="37"/>
      <c r="K116" s="37"/>
      <c r="L116" s="38"/>
      <c r="M116" s="185"/>
      <c r="N116" s="186"/>
      <c r="O116" s="71"/>
      <c r="P116" s="71"/>
      <c r="Q116" s="71"/>
      <c r="R116" s="71"/>
      <c r="S116" s="71"/>
      <c r="T116" s="72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8" t="s">
        <v>129</v>
      </c>
      <c r="AU116" s="18" t="s">
        <v>76</v>
      </c>
    </row>
    <row r="117" s="2" customFormat="1">
      <c r="A117" s="37"/>
      <c r="B117" s="38"/>
      <c r="C117" s="37"/>
      <c r="D117" s="187" t="s">
        <v>130</v>
      </c>
      <c r="E117" s="37"/>
      <c r="F117" s="188" t="s">
        <v>282</v>
      </c>
      <c r="G117" s="37"/>
      <c r="H117" s="37"/>
      <c r="I117" s="184"/>
      <c r="J117" s="37"/>
      <c r="K117" s="37"/>
      <c r="L117" s="38"/>
      <c r="M117" s="185"/>
      <c r="N117" s="186"/>
      <c r="O117" s="71"/>
      <c r="P117" s="71"/>
      <c r="Q117" s="71"/>
      <c r="R117" s="71"/>
      <c r="S117" s="71"/>
      <c r="T117" s="72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8" t="s">
        <v>130</v>
      </c>
      <c r="AU117" s="18" t="s">
        <v>76</v>
      </c>
    </row>
    <row r="118" s="12" customFormat="1">
      <c r="A118" s="12"/>
      <c r="B118" s="189"/>
      <c r="C118" s="12"/>
      <c r="D118" s="182" t="s">
        <v>157</v>
      </c>
      <c r="E118" s="190" t="s">
        <v>3</v>
      </c>
      <c r="F118" s="191" t="s">
        <v>283</v>
      </c>
      <c r="G118" s="12"/>
      <c r="H118" s="192">
        <v>134.80500000000001</v>
      </c>
      <c r="I118" s="193"/>
      <c r="J118" s="12"/>
      <c r="K118" s="12"/>
      <c r="L118" s="189"/>
      <c r="M118" s="194"/>
      <c r="N118" s="195"/>
      <c r="O118" s="195"/>
      <c r="P118" s="195"/>
      <c r="Q118" s="195"/>
      <c r="R118" s="195"/>
      <c r="S118" s="195"/>
      <c r="T118" s="196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190" t="s">
        <v>157</v>
      </c>
      <c r="AU118" s="190" t="s">
        <v>76</v>
      </c>
      <c r="AV118" s="12" t="s">
        <v>78</v>
      </c>
      <c r="AW118" s="12" t="s">
        <v>31</v>
      </c>
      <c r="AX118" s="12" t="s">
        <v>76</v>
      </c>
      <c r="AY118" s="190" t="s">
        <v>122</v>
      </c>
    </row>
    <row r="119" s="11" customFormat="1" ht="25.92" customHeight="1">
      <c r="A119" s="11"/>
      <c r="B119" s="156"/>
      <c r="C119" s="11"/>
      <c r="D119" s="157" t="s">
        <v>68</v>
      </c>
      <c r="E119" s="158" t="s">
        <v>146</v>
      </c>
      <c r="F119" s="158" t="s">
        <v>159</v>
      </c>
      <c r="G119" s="11"/>
      <c r="H119" s="11"/>
      <c r="I119" s="159"/>
      <c r="J119" s="160">
        <f>BK119</f>
        <v>0</v>
      </c>
      <c r="K119" s="11"/>
      <c r="L119" s="156"/>
      <c r="M119" s="161"/>
      <c r="N119" s="162"/>
      <c r="O119" s="162"/>
      <c r="P119" s="163">
        <f>SUM(P120:P142)</f>
        <v>0</v>
      </c>
      <c r="Q119" s="162"/>
      <c r="R119" s="163">
        <f>SUM(R120:R142)</f>
        <v>1205.6430439999999</v>
      </c>
      <c r="S119" s="162"/>
      <c r="T119" s="164">
        <f>SUM(T120:T142)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157" t="s">
        <v>76</v>
      </c>
      <c r="AT119" s="165" t="s">
        <v>68</v>
      </c>
      <c r="AU119" s="165" t="s">
        <v>69</v>
      </c>
      <c r="AY119" s="157" t="s">
        <v>122</v>
      </c>
      <c r="BK119" s="166">
        <f>SUM(BK120:BK142)</f>
        <v>0</v>
      </c>
    </row>
    <row r="120" s="2" customFormat="1" ht="24.15" customHeight="1">
      <c r="A120" s="37"/>
      <c r="B120" s="167"/>
      <c r="C120" s="168" t="s">
        <v>170</v>
      </c>
      <c r="D120" s="168" t="s">
        <v>123</v>
      </c>
      <c r="E120" s="169" t="s">
        <v>161</v>
      </c>
      <c r="F120" s="170" t="s">
        <v>162</v>
      </c>
      <c r="G120" s="171" t="s">
        <v>126</v>
      </c>
      <c r="H120" s="172">
        <v>493</v>
      </c>
      <c r="I120" s="173"/>
      <c r="J120" s="174">
        <f>ROUND(I120*H120,2)</f>
        <v>0</v>
      </c>
      <c r="K120" s="175"/>
      <c r="L120" s="38"/>
      <c r="M120" s="176" t="s">
        <v>3</v>
      </c>
      <c r="N120" s="177" t="s">
        <v>40</v>
      </c>
      <c r="O120" s="71"/>
      <c r="P120" s="178">
        <f>O120*H120</f>
        <v>0</v>
      </c>
      <c r="Q120" s="178">
        <v>0.34499999999999997</v>
      </c>
      <c r="R120" s="178">
        <f>Q120*H120</f>
        <v>170.08499999999998</v>
      </c>
      <c r="S120" s="178">
        <v>0</v>
      </c>
      <c r="T120" s="179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0" t="s">
        <v>127</v>
      </c>
      <c r="AT120" s="180" t="s">
        <v>123</v>
      </c>
      <c r="AU120" s="180" t="s">
        <v>76</v>
      </c>
      <c r="AY120" s="18" t="s">
        <v>122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8" t="s">
        <v>76</v>
      </c>
      <c r="BK120" s="181">
        <f>ROUND(I120*H120,2)</f>
        <v>0</v>
      </c>
      <c r="BL120" s="18" t="s">
        <v>127</v>
      </c>
      <c r="BM120" s="180" t="s">
        <v>284</v>
      </c>
    </row>
    <row r="121" s="2" customFormat="1">
      <c r="A121" s="37"/>
      <c r="B121" s="38"/>
      <c r="C121" s="37"/>
      <c r="D121" s="182" t="s">
        <v>129</v>
      </c>
      <c r="E121" s="37"/>
      <c r="F121" s="183" t="s">
        <v>162</v>
      </c>
      <c r="G121" s="37"/>
      <c r="H121" s="37"/>
      <c r="I121" s="184"/>
      <c r="J121" s="37"/>
      <c r="K121" s="37"/>
      <c r="L121" s="38"/>
      <c r="M121" s="185"/>
      <c r="N121" s="186"/>
      <c r="O121" s="71"/>
      <c r="P121" s="71"/>
      <c r="Q121" s="71"/>
      <c r="R121" s="71"/>
      <c r="S121" s="71"/>
      <c r="T121" s="72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129</v>
      </c>
      <c r="AU121" s="18" t="s">
        <v>76</v>
      </c>
    </row>
    <row r="122" s="2" customFormat="1">
      <c r="A122" s="37"/>
      <c r="B122" s="38"/>
      <c r="C122" s="37"/>
      <c r="D122" s="187" t="s">
        <v>130</v>
      </c>
      <c r="E122" s="37"/>
      <c r="F122" s="188" t="s">
        <v>164</v>
      </c>
      <c r="G122" s="37"/>
      <c r="H122" s="37"/>
      <c r="I122" s="184"/>
      <c r="J122" s="37"/>
      <c r="K122" s="37"/>
      <c r="L122" s="38"/>
      <c r="M122" s="185"/>
      <c r="N122" s="186"/>
      <c r="O122" s="71"/>
      <c r="P122" s="71"/>
      <c r="Q122" s="71"/>
      <c r="R122" s="71"/>
      <c r="S122" s="71"/>
      <c r="T122" s="72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130</v>
      </c>
      <c r="AU122" s="18" t="s">
        <v>76</v>
      </c>
    </row>
    <row r="123" s="12" customFormat="1">
      <c r="A123" s="12"/>
      <c r="B123" s="189"/>
      <c r="C123" s="12"/>
      <c r="D123" s="182" t="s">
        <v>157</v>
      </c>
      <c r="E123" s="190" t="s">
        <v>3</v>
      </c>
      <c r="F123" s="191" t="s">
        <v>285</v>
      </c>
      <c r="G123" s="12"/>
      <c r="H123" s="192">
        <v>493</v>
      </c>
      <c r="I123" s="193"/>
      <c r="J123" s="12"/>
      <c r="K123" s="12"/>
      <c r="L123" s="189"/>
      <c r="M123" s="194"/>
      <c r="N123" s="195"/>
      <c r="O123" s="195"/>
      <c r="P123" s="195"/>
      <c r="Q123" s="195"/>
      <c r="R123" s="195"/>
      <c r="S123" s="195"/>
      <c r="T123" s="196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190" t="s">
        <v>157</v>
      </c>
      <c r="AU123" s="190" t="s">
        <v>76</v>
      </c>
      <c r="AV123" s="12" t="s">
        <v>78</v>
      </c>
      <c r="AW123" s="12" t="s">
        <v>31</v>
      </c>
      <c r="AX123" s="12" t="s">
        <v>69</v>
      </c>
      <c r="AY123" s="190" t="s">
        <v>122</v>
      </c>
    </row>
    <row r="124" s="13" customFormat="1">
      <c r="A124" s="13"/>
      <c r="B124" s="201"/>
      <c r="C124" s="13"/>
      <c r="D124" s="182" t="s">
        <v>157</v>
      </c>
      <c r="E124" s="202" t="s">
        <v>3</v>
      </c>
      <c r="F124" s="203" t="s">
        <v>265</v>
      </c>
      <c r="G124" s="13"/>
      <c r="H124" s="204">
        <v>493</v>
      </c>
      <c r="I124" s="205"/>
      <c r="J124" s="13"/>
      <c r="K124" s="13"/>
      <c r="L124" s="201"/>
      <c r="M124" s="206"/>
      <c r="N124" s="207"/>
      <c r="O124" s="207"/>
      <c r="P124" s="207"/>
      <c r="Q124" s="207"/>
      <c r="R124" s="207"/>
      <c r="S124" s="207"/>
      <c r="T124" s="20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02" t="s">
        <v>157</v>
      </c>
      <c r="AU124" s="202" t="s">
        <v>76</v>
      </c>
      <c r="AV124" s="13" t="s">
        <v>127</v>
      </c>
      <c r="AW124" s="13" t="s">
        <v>31</v>
      </c>
      <c r="AX124" s="13" t="s">
        <v>76</v>
      </c>
      <c r="AY124" s="202" t="s">
        <v>122</v>
      </c>
    </row>
    <row r="125" s="2" customFormat="1" ht="16.5" customHeight="1">
      <c r="A125" s="37"/>
      <c r="B125" s="167"/>
      <c r="C125" s="168" t="s">
        <v>175</v>
      </c>
      <c r="D125" s="168" t="s">
        <v>123</v>
      </c>
      <c r="E125" s="169" t="s">
        <v>166</v>
      </c>
      <c r="F125" s="170" t="s">
        <v>167</v>
      </c>
      <c r="G125" s="171" t="s">
        <v>126</v>
      </c>
      <c r="H125" s="172">
        <v>165</v>
      </c>
      <c r="I125" s="173"/>
      <c r="J125" s="174">
        <f>ROUND(I125*H125,2)</f>
        <v>0</v>
      </c>
      <c r="K125" s="175"/>
      <c r="L125" s="38"/>
      <c r="M125" s="176" t="s">
        <v>3</v>
      </c>
      <c r="N125" s="177" t="s">
        <v>40</v>
      </c>
      <c r="O125" s="71"/>
      <c r="P125" s="178">
        <f>O125*H125</f>
        <v>0</v>
      </c>
      <c r="Q125" s="178">
        <v>0.46000000000000002</v>
      </c>
      <c r="R125" s="178">
        <f>Q125*H125</f>
        <v>75.900000000000006</v>
      </c>
      <c r="S125" s="178">
        <v>0</v>
      </c>
      <c r="T125" s="17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0" t="s">
        <v>127</v>
      </c>
      <c r="AT125" s="180" t="s">
        <v>123</v>
      </c>
      <c r="AU125" s="180" t="s">
        <v>76</v>
      </c>
      <c r="AY125" s="18" t="s">
        <v>122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8" t="s">
        <v>76</v>
      </c>
      <c r="BK125" s="181">
        <f>ROUND(I125*H125,2)</f>
        <v>0</v>
      </c>
      <c r="BL125" s="18" t="s">
        <v>127</v>
      </c>
      <c r="BM125" s="180" t="s">
        <v>286</v>
      </c>
    </row>
    <row r="126" s="2" customFormat="1">
      <c r="A126" s="37"/>
      <c r="B126" s="38"/>
      <c r="C126" s="37"/>
      <c r="D126" s="182" t="s">
        <v>129</v>
      </c>
      <c r="E126" s="37"/>
      <c r="F126" s="183" t="s">
        <v>167</v>
      </c>
      <c r="G126" s="37"/>
      <c r="H126" s="37"/>
      <c r="I126" s="184"/>
      <c r="J126" s="37"/>
      <c r="K126" s="37"/>
      <c r="L126" s="38"/>
      <c r="M126" s="185"/>
      <c r="N126" s="186"/>
      <c r="O126" s="71"/>
      <c r="P126" s="71"/>
      <c r="Q126" s="71"/>
      <c r="R126" s="71"/>
      <c r="S126" s="71"/>
      <c r="T126" s="72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129</v>
      </c>
      <c r="AU126" s="18" t="s">
        <v>76</v>
      </c>
    </row>
    <row r="127" s="2" customFormat="1">
      <c r="A127" s="37"/>
      <c r="B127" s="38"/>
      <c r="C127" s="37"/>
      <c r="D127" s="187" t="s">
        <v>130</v>
      </c>
      <c r="E127" s="37"/>
      <c r="F127" s="188" t="s">
        <v>169</v>
      </c>
      <c r="G127" s="37"/>
      <c r="H127" s="37"/>
      <c r="I127" s="184"/>
      <c r="J127" s="37"/>
      <c r="K127" s="37"/>
      <c r="L127" s="38"/>
      <c r="M127" s="185"/>
      <c r="N127" s="186"/>
      <c r="O127" s="71"/>
      <c r="P127" s="71"/>
      <c r="Q127" s="71"/>
      <c r="R127" s="71"/>
      <c r="S127" s="71"/>
      <c r="T127" s="72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130</v>
      </c>
      <c r="AU127" s="18" t="s">
        <v>76</v>
      </c>
    </row>
    <row r="128" s="2" customFormat="1" ht="24.15" customHeight="1">
      <c r="A128" s="37"/>
      <c r="B128" s="167"/>
      <c r="C128" s="168" t="s">
        <v>180</v>
      </c>
      <c r="D128" s="168" t="s">
        <v>123</v>
      </c>
      <c r="E128" s="169" t="s">
        <v>171</v>
      </c>
      <c r="F128" s="170" t="s">
        <v>172</v>
      </c>
      <c r="G128" s="171" t="s">
        <v>126</v>
      </c>
      <c r="H128" s="172">
        <v>165</v>
      </c>
      <c r="I128" s="173"/>
      <c r="J128" s="174">
        <f>ROUND(I128*H128,2)</f>
        <v>0</v>
      </c>
      <c r="K128" s="175"/>
      <c r="L128" s="38"/>
      <c r="M128" s="176" t="s">
        <v>3</v>
      </c>
      <c r="N128" s="177" t="s">
        <v>40</v>
      </c>
      <c r="O128" s="71"/>
      <c r="P128" s="178">
        <f>O128*H128</f>
        <v>0</v>
      </c>
      <c r="Q128" s="178">
        <v>0.33206000000000002</v>
      </c>
      <c r="R128" s="178">
        <f>Q128*H128</f>
        <v>54.789900000000003</v>
      </c>
      <c r="S128" s="178">
        <v>0</v>
      </c>
      <c r="T128" s="17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0" t="s">
        <v>127</v>
      </c>
      <c r="AT128" s="180" t="s">
        <v>123</v>
      </c>
      <c r="AU128" s="180" t="s">
        <v>76</v>
      </c>
      <c r="AY128" s="18" t="s">
        <v>122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8" t="s">
        <v>76</v>
      </c>
      <c r="BK128" s="181">
        <f>ROUND(I128*H128,2)</f>
        <v>0</v>
      </c>
      <c r="BL128" s="18" t="s">
        <v>127</v>
      </c>
      <c r="BM128" s="180" t="s">
        <v>287</v>
      </c>
    </row>
    <row r="129" s="2" customFormat="1">
      <c r="A129" s="37"/>
      <c r="B129" s="38"/>
      <c r="C129" s="37"/>
      <c r="D129" s="182" t="s">
        <v>129</v>
      </c>
      <c r="E129" s="37"/>
      <c r="F129" s="183" t="s">
        <v>172</v>
      </c>
      <c r="G129" s="37"/>
      <c r="H129" s="37"/>
      <c r="I129" s="184"/>
      <c r="J129" s="37"/>
      <c r="K129" s="37"/>
      <c r="L129" s="38"/>
      <c r="M129" s="185"/>
      <c r="N129" s="186"/>
      <c r="O129" s="71"/>
      <c r="P129" s="71"/>
      <c r="Q129" s="71"/>
      <c r="R129" s="71"/>
      <c r="S129" s="71"/>
      <c r="T129" s="72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129</v>
      </c>
      <c r="AU129" s="18" t="s">
        <v>76</v>
      </c>
    </row>
    <row r="130" s="2" customFormat="1">
      <c r="A130" s="37"/>
      <c r="B130" s="38"/>
      <c r="C130" s="37"/>
      <c r="D130" s="187" t="s">
        <v>130</v>
      </c>
      <c r="E130" s="37"/>
      <c r="F130" s="188" t="s">
        <v>174</v>
      </c>
      <c r="G130" s="37"/>
      <c r="H130" s="37"/>
      <c r="I130" s="184"/>
      <c r="J130" s="37"/>
      <c r="K130" s="37"/>
      <c r="L130" s="38"/>
      <c r="M130" s="185"/>
      <c r="N130" s="186"/>
      <c r="O130" s="71"/>
      <c r="P130" s="71"/>
      <c r="Q130" s="71"/>
      <c r="R130" s="71"/>
      <c r="S130" s="71"/>
      <c r="T130" s="72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130</v>
      </c>
      <c r="AU130" s="18" t="s">
        <v>76</v>
      </c>
    </row>
    <row r="131" s="2" customFormat="1" ht="24.15" customHeight="1">
      <c r="A131" s="37"/>
      <c r="B131" s="167"/>
      <c r="C131" s="168" t="s">
        <v>186</v>
      </c>
      <c r="D131" s="168" t="s">
        <v>123</v>
      </c>
      <c r="E131" s="169" t="s">
        <v>176</v>
      </c>
      <c r="F131" s="170" t="s">
        <v>177</v>
      </c>
      <c r="G131" s="171" t="s">
        <v>126</v>
      </c>
      <c r="H131" s="172">
        <v>3379.4000000000001</v>
      </c>
      <c r="I131" s="173"/>
      <c r="J131" s="174">
        <f>ROUND(I131*H131,2)</f>
        <v>0</v>
      </c>
      <c r="K131" s="175"/>
      <c r="L131" s="38"/>
      <c r="M131" s="176" t="s">
        <v>3</v>
      </c>
      <c r="N131" s="177" t="s">
        <v>40</v>
      </c>
      <c r="O131" s="71"/>
      <c r="P131" s="178">
        <f>O131*H131</f>
        <v>0</v>
      </c>
      <c r="Q131" s="178">
        <v>0.0056100000000000004</v>
      </c>
      <c r="R131" s="178">
        <f>Q131*H131</f>
        <v>18.958434</v>
      </c>
      <c r="S131" s="178">
        <v>0</v>
      </c>
      <c r="T131" s="17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0" t="s">
        <v>127</v>
      </c>
      <c r="AT131" s="180" t="s">
        <v>123</v>
      </c>
      <c r="AU131" s="180" t="s">
        <v>76</v>
      </c>
      <c r="AY131" s="18" t="s">
        <v>122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8" t="s">
        <v>76</v>
      </c>
      <c r="BK131" s="181">
        <f>ROUND(I131*H131,2)</f>
        <v>0</v>
      </c>
      <c r="BL131" s="18" t="s">
        <v>127</v>
      </c>
      <c r="BM131" s="180" t="s">
        <v>288</v>
      </c>
    </row>
    <row r="132" s="2" customFormat="1">
      <c r="A132" s="37"/>
      <c r="B132" s="38"/>
      <c r="C132" s="37"/>
      <c r="D132" s="182" t="s">
        <v>129</v>
      </c>
      <c r="E132" s="37"/>
      <c r="F132" s="183" t="s">
        <v>177</v>
      </c>
      <c r="G132" s="37"/>
      <c r="H132" s="37"/>
      <c r="I132" s="184"/>
      <c r="J132" s="37"/>
      <c r="K132" s="37"/>
      <c r="L132" s="38"/>
      <c r="M132" s="185"/>
      <c r="N132" s="186"/>
      <c r="O132" s="71"/>
      <c r="P132" s="71"/>
      <c r="Q132" s="71"/>
      <c r="R132" s="71"/>
      <c r="S132" s="71"/>
      <c r="T132" s="72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8" t="s">
        <v>129</v>
      </c>
      <c r="AU132" s="18" t="s">
        <v>76</v>
      </c>
    </row>
    <row r="133" s="2" customFormat="1">
      <c r="A133" s="37"/>
      <c r="B133" s="38"/>
      <c r="C133" s="37"/>
      <c r="D133" s="187" t="s">
        <v>130</v>
      </c>
      <c r="E133" s="37"/>
      <c r="F133" s="188" t="s">
        <v>179</v>
      </c>
      <c r="G133" s="37"/>
      <c r="H133" s="37"/>
      <c r="I133" s="184"/>
      <c r="J133" s="37"/>
      <c r="K133" s="37"/>
      <c r="L133" s="38"/>
      <c r="M133" s="185"/>
      <c r="N133" s="186"/>
      <c r="O133" s="71"/>
      <c r="P133" s="71"/>
      <c r="Q133" s="71"/>
      <c r="R133" s="71"/>
      <c r="S133" s="71"/>
      <c r="T133" s="72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8" t="s">
        <v>130</v>
      </c>
      <c r="AU133" s="18" t="s">
        <v>76</v>
      </c>
    </row>
    <row r="134" s="2" customFormat="1" ht="33" customHeight="1">
      <c r="A134" s="37"/>
      <c r="B134" s="167"/>
      <c r="C134" s="168" t="s">
        <v>191</v>
      </c>
      <c r="D134" s="168" t="s">
        <v>123</v>
      </c>
      <c r="E134" s="169" t="s">
        <v>181</v>
      </c>
      <c r="F134" s="170" t="s">
        <v>182</v>
      </c>
      <c r="G134" s="171" t="s">
        <v>126</v>
      </c>
      <c r="H134" s="172">
        <v>3379.4000000000001</v>
      </c>
      <c r="I134" s="173"/>
      <c r="J134" s="174">
        <f>ROUND(I134*H134,2)</f>
        <v>0</v>
      </c>
      <c r="K134" s="175"/>
      <c r="L134" s="38"/>
      <c r="M134" s="176" t="s">
        <v>3</v>
      </c>
      <c r="N134" s="177" t="s">
        <v>40</v>
      </c>
      <c r="O134" s="71"/>
      <c r="P134" s="178">
        <f>O134*H134</f>
        <v>0</v>
      </c>
      <c r="Q134" s="178">
        <v>0.13188</v>
      </c>
      <c r="R134" s="178">
        <f>Q134*H134</f>
        <v>445.67527200000001</v>
      </c>
      <c r="S134" s="178">
        <v>0</v>
      </c>
      <c r="T134" s="17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0" t="s">
        <v>127</v>
      </c>
      <c r="AT134" s="180" t="s">
        <v>123</v>
      </c>
      <c r="AU134" s="180" t="s">
        <v>76</v>
      </c>
      <c r="AY134" s="18" t="s">
        <v>122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8" t="s">
        <v>76</v>
      </c>
      <c r="BK134" s="181">
        <f>ROUND(I134*H134,2)</f>
        <v>0</v>
      </c>
      <c r="BL134" s="18" t="s">
        <v>127</v>
      </c>
      <c r="BM134" s="180" t="s">
        <v>289</v>
      </c>
    </row>
    <row r="135" s="2" customFormat="1">
      <c r="A135" s="37"/>
      <c r="B135" s="38"/>
      <c r="C135" s="37"/>
      <c r="D135" s="182" t="s">
        <v>129</v>
      </c>
      <c r="E135" s="37"/>
      <c r="F135" s="183" t="s">
        <v>184</v>
      </c>
      <c r="G135" s="37"/>
      <c r="H135" s="37"/>
      <c r="I135" s="184"/>
      <c r="J135" s="37"/>
      <c r="K135" s="37"/>
      <c r="L135" s="38"/>
      <c r="M135" s="185"/>
      <c r="N135" s="186"/>
      <c r="O135" s="71"/>
      <c r="P135" s="71"/>
      <c r="Q135" s="71"/>
      <c r="R135" s="71"/>
      <c r="S135" s="71"/>
      <c r="T135" s="72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8" t="s">
        <v>129</v>
      </c>
      <c r="AU135" s="18" t="s">
        <v>76</v>
      </c>
    </row>
    <row r="136" s="2" customFormat="1">
      <c r="A136" s="37"/>
      <c r="B136" s="38"/>
      <c r="C136" s="37"/>
      <c r="D136" s="187" t="s">
        <v>130</v>
      </c>
      <c r="E136" s="37"/>
      <c r="F136" s="188" t="s">
        <v>185</v>
      </c>
      <c r="G136" s="37"/>
      <c r="H136" s="37"/>
      <c r="I136" s="184"/>
      <c r="J136" s="37"/>
      <c r="K136" s="37"/>
      <c r="L136" s="38"/>
      <c r="M136" s="185"/>
      <c r="N136" s="186"/>
      <c r="O136" s="71"/>
      <c r="P136" s="71"/>
      <c r="Q136" s="71"/>
      <c r="R136" s="71"/>
      <c r="S136" s="71"/>
      <c r="T136" s="72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8" t="s">
        <v>130</v>
      </c>
      <c r="AU136" s="18" t="s">
        <v>76</v>
      </c>
    </row>
    <row r="137" s="2" customFormat="1" ht="21.75" customHeight="1">
      <c r="A137" s="37"/>
      <c r="B137" s="167"/>
      <c r="C137" s="168" t="s">
        <v>199</v>
      </c>
      <c r="D137" s="168" t="s">
        <v>123</v>
      </c>
      <c r="E137" s="169" t="s">
        <v>187</v>
      </c>
      <c r="F137" s="170" t="s">
        <v>188</v>
      </c>
      <c r="G137" s="171" t="s">
        <v>126</v>
      </c>
      <c r="H137" s="172">
        <v>3379.4000000000001</v>
      </c>
      <c r="I137" s="173"/>
      <c r="J137" s="174">
        <f>ROUND(I137*H137,2)</f>
        <v>0</v>
      </c>
      <c r="K137" s="175"/>
      <c r="L137" s="38"/>
      <c r="M137" s="176" t="s">
        <v>3</v>
      </c>
      <c r="N137" s="177" t="s">
        <v>40</v>
      </c>
      <c r="O137" s="71"/>
      <c r="P137" s="178">
        <f>O137*H137</f>
        <v>0</v>
      </c>
      <c r="Q137" s="178">
        <v>0.00060999999999999997</v>
      </c>
      <c r="R137" s="178">
        <f>Q137*H137</f>
        <v>2.0614339999999998</v>
      </c>
      <c r="S137" s="178">
        <v>0</v>
      </c>
      <c r="T137" s="17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0" t="s">
        <v>127</v>
      </c>
      <c r="AT137" s="180" t="s">
        <v>123</v>
      </c>
      <c r="AU137" s="180" t="s">
        <v>76</v>
      </c>
      <c r="AY137" s="18" t="s">
        <v>122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8" t="s">
        <v>76</v>
      </c>
      <c r="BK137" s="181">
        <f>ROUND(I137*H137,2)</f>
        <v>0</v>
      </c>
      <c r="BL137" s="18" t="s">
        <v>127</v>
      </c>
      <c r="BM137" s="180" t="s">
        <v>290</v>
      </c>
    </row>
    <row r="138" s="2" customFormat="1">
      <c r="A138" s="37"/>
      <c r="B138" s="38"/>
      <c r="C138" s="37"/>
      <c r="D138" s="182" t="s">
        <v>129</v>
      </c>
      <c r="E138" s="37"/>
      <c r="F138" s="183" t="s">
        <v>188</v>
      </c>
      <c r="G138" s="37"/>
      <c r="H138" s="37"/>
      <c r="I138" s="184"/>
      <c r="J138" s="37"/>
      <c r="K138" s="37"/>
      <c r="L138" s="38"/>
      <c r="M138" s="185"/>
      <c r="N138" s="186"/>
      <c r="O138" s="71"/>
      <c r="P138" s="71"/>
      <c r="Q138" s="71"/>
      <c r="R138" s="71"/>
      <c r="S138" s="71"/>
      <c r="T138" s="72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129</v>
      </c>
      <c r="AU138" s="18" t="s">
        <v>76</v>
      </c>
    </row>
    <row r="139" s="2" customFormat="1">
      <c r="A139" s="37"/>
      <c r="B139" s="38"/>
      <c r="C139" s="37"/>
      <c r="D139" s="187" t="s">
        <v>130</v>
      </c>
      <c r="E139" s="37"/>
      <c r="F139" s="188" t="s">
        <v>190</v>
      </c>
      <c r="G139" s="37"/>
      <c r="H139" s="37"/>
      <c r="I139" s="184"/>
      <c r="J139" s="37"/>
      <c r="K139" s="37"/>
      <c r="L139" s="38"/>
      <c r="M139" s="185"/>
      <c r="N139" s="186"/>
      <c r="O139" s="71"/>
      <c r="P139" s="71"/>
      <c r="Q139" s="71"/>
      <c r="R139" s="71"/>
      <c r="S139" s="71"/>
      <c r="T139" s="72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8" t="s">
        <v>130</v>
      </c>
      <c r="AU139" s="18" t="s">
        <v>76</v>
      </c>
    </row>
    <row r="140" s="2" customFormat="1" ht="33" customHeight="1">
      <c r="A140" s="37"/>
      <c r="B140" s="167"/>
      <c r="C140" s="168" t="s">
        <v>9</v>
      </c>
      <c r="D140" s="168" t="s">
        <v>123</v>
      </c>
      <c r="E140" s="169" t="s">
        <v>192</v>
      </c>
      <c r="F140" s="170" t="s">
        <v>193</v>
      </c>
      <c r="G140" s="171" t="s">
        <v>126</v>
      </c>
      <c r="H140" s="172">
        <v>3379.4000000000001</v>
      </c>
      <c r="I140" s="173"/>
      <c r="J140" s="174">
        <f>ROUND(I140*H140,2)</f>
        <v>0</v>
      </c>
      <c r="K140" s="175"/>
      <c r="L140" s="38"/>
      <c r="M140" s="176" t="s">
        <v>3</v>
      </c>
      <c r="N140" s="177" t="s">
        <v>40</v>
      </c>
      <c r="O140" s="71"/>
      <c r="P140" s="178">
        <f>O140*H140</f>
        <v>0</v>
      </c>
      <c r="Q140" s="178">
        <v>0.12966</v>
      </c>
      <c r="R140" s="178">
        <f>Q140*H140</f>
        <v>438.17300399999999</v>
      </c>
      <c r="S140" s="178">
        <v>0</v>
      </c>
      <c r="T140" s="17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0" t="s">
        <v>127</v>
      </c>
      <c r="AT140" s="180" t="s">
        <v>123</v>
      </c>
      <c r="AU140" s="180" t="s">
        <v>76</v>
      </c>
      <c r="AY140" s="18" t="s">
        <v>122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8" t="s">
        <v>76</v>
      </c>
      <c r="BK140" s="181">
        <f>ROUND(I140*H140,2)</f>
        <v>0</v>
      </c>
      <c r="BL140" s="18" t="s">
        <v>127</v>
      </c>
      <c r="BM140" s="180" t="s">
        <v>291</v>
      </c>
    </row>
    <row r="141" s="2" customFormat="1">
      <c r="A141" s="37"/>
      <c r="B141" s="38"/>
      <c r="C141" s="37"/>
      <c r="D141" s="182" t="s">
        <v>129</v>
      </c>
      <c r="E141" s="37"/>
      <c r="F141" s="183" t="s">
        <v>195</v>
      </c>
      <c r="G141" s="37"/>
      <c r="H141" s="37"/>
      <c r="I141" s="184"/>
      <c r="J141" s="37"/>
      <c r="K141" s="37"/>
      <c r="L141" s="38"/>
      <c r="M141" s="185"/>
      <c r="N141" s="186"/>
      <c r="O141" s="71"/>
      <c r="P141" s="71"/>
      <c r="Q141" s="71"/>
      <c r="R141" s="71"/>
      <c r="S141" s="71"/>
      <c r="T141" s="72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129</v>
      </c>
      <c r="AU141" s="18" t="s">
        <v>76</v>
      </c>
    </row>
    <row r="142" s="2" customFormat="1">
      <c r="A142" s="37"/>
      <c r="B142" s="38"/>
      <c r="C142" s="37"/>
      <c r="D142" s="187" t="s">
        <v>130</v>
      </c>
      <c r="E142" s="37"/>
      <c r="F142" s="188" t="s">
        <v>196</v>
      </c>
      <c r="G142" s="37"/>
      <c r="H142" s="37"/>
      <c r="I142" s="184"/>
      <c r="J142" s="37"/>
      <c r="K142" s="37"/>
      <c r="L142" s="38"/>
      <c r="M142" s="185"/>
      <c r="N142" s="186"/>
      <c r="O142" s="71"/>
      <c r="P142" s="71"/>
      <c r="Q142" s="71"/>
      <c r="R142" s="71"/>
      <c r="S142" s="71"/>
      <c r="T142" s="72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130</v>
      </c>
      <c r="AU142" s="18" t="s">
        <v>76</v>
      </c>
    </row>
    <row r="143" s="11" customFormat="1" ht="25.92" customHeight="1">
      <c r="A143" s="11"/>
      <c r="B143" s="156"/>
      <c r="C143" s="11"/>
      <c r="D143" s="157" t="s">
        <v>68</v>
      </c>
      <c r="E143" s="158" t="s">
        <v>292</v>
      </c>
      <c r="F143" s="158" t="s">
        <v>293</v>
      </c>
      <c r="G143" s="11"/>
      <c r="H143" s="11"/>
      <c r="I143" s="159"/>
      <c r="J143" s="160">
        <f>BK143</f>
        <v>0</v>
      </c>
      <c r="K143" s="11"/>
      <c r="L143" s="156"/>
      <c r="M143" s="161"/>
      <c r="N143" s="162"/>
      <c r="O143" s="162"/>
      <c r="P143" s="163">
        <f>SUM(P144:P158)</f>
        <v>0</v>
      </c>
      <c r="Q143" s="162"/>
      <c r="R143" s="163">
        <f>SUM(R144:R158)</f>
        <v>0.22622</v>
      </c>
      <c r="S143" s="162"/>
      <c r="T143" s="164">
        <f>SUM(T144:T158)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157" t="s">
        <v>76</v>
      </c>
      <c r="AT143" s="165" t="s">
        <v>68</v>
      </c>
      <c r="AU143" s="165" t="s">
        <v>69</v>
      </c>
      <c r="AY143" s="157" t="s">
        <v>122</v>
      </c>
      <c r="BK143" s="166">
        <f>SUM(BK144:BK158)</f>
        <v>0</v>
      </c>
    </row>
    <row r="144" s="2" customFormat="1" ht="24.15" customHeight="1">
      <c r="A144" s="37"/>
      <c r="B144" s="167"/>
      <c r="C144" s="168" t="s">
        <v>212</v>
      </c>
      <c r="D144" s="168" t="s">
        <v>123</v>
      </c>
      <c r="E144" s="169" t="s">
        <v>294</v>
      </c>
      <c r="F144" s="170" t="s">
        <v>295</v>
      </c>
      <c r="G144" s="171" t="s">
        <v>296</v>
      </c>
      <c r="H144" s="172">
        <v>2</v>
      </c>
      <c r="I144" s="173"/>
      <c r="J144" s="174">
        <f>ROUND(I144*H144,2)</f>
        <v>0</v>
      </c>
      <c r="K144" s="175"/>
      <c r="L144" s="38"/>
      <c r="M144" s="176" t="s">
        <v>3</v>
      </c>
      <c r="N144" s="177" t="s">
        <v>40</v>
      </c>
      <c r="O144" s="71"/>
      <c r="P144" s="178">
        <f>O144*H144</f>
        <v>0</v>
      </c>
      <c r="Q144" s="178">
        <v>0.11241</v>
      </c>
      <c r="R144" s="178">
        <f>Q144*H144</f>
        <v>0.22481999999999999</v>
      </c>
      <c r="S144" s="178">
        <v>0</v>
      </c>
      <c r="T144" s="17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0" t="s">
        <v>127</v>
      </c>
      <c r="AT144" s="180" t="s">
        <v>123</v>
      </c>
      <c r="AU144" s="180" t="s">
        <v>76</v>
      </c>
      <c r="AY144" s="18" t="s">
        <v>122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8" t="s">
        <v>76</v>
      </c>
      <c r="BK144" s="181">
        <f>ROUND(I144*H144,2)</f>
        <v>0</v>
      </c>
      <c r="BL144" s="18" t="s">
        <v>127</v>
      </c>
      <c r="BM144" s="180" t="s">
        <v>297</v>
      </c>
    </row>
    <row r="145" s="2" customFormat="1">
      <c r="A145" s="37"/>
      <c r="B145" s="38"/>
      <c r="C145" s="37"/>
      <c r="D145" s="182" t="s">
        <v>129</v>
      </c>
      <c r="E145" s="37"/>
      <c r="F145" s="183" t="s">
        <v>295</v>
      </c>
      <c r="G145" s="37"/>
      <c r="H145" s="37"/>
      <c r="I145" s="184"/>
      <c r="J145" s="37"/>
      <c r="K145" s="37"/>
      <c r="L145" s="38"/>
      <c r="M145" s="185"/>
      <c r="N145" s="186"/>
      <c r="O145" s="71"/>
      <c r="P145" s="71"/>
      <c r="Q145" s="71"/>
      <c r="R145" s="71"/>
      <c r="S145" s="71"/>
      <c r="T145" s="72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129</v>
      </c>
      <c r="AU145" s="18" t="s">
        <v>76</v>
      </c>
    </row>
    <row r="146" s="2" customFormat="1">
      <c r="A146" s="37"/>
      <c r="B146" s="38"/>
      <c r="C146" s="37"/>
      <c r="D146" s="187" t="s">
        <v>130</v>
      </c>
      <c r="E146" s="37"/>
      <c r="F146" s="188" t="s">
        <v>298</v>
      </c>
      <c r="G146" s="37"/>
      <c r="H146" s="37"/>
      <c r="I146" s="184"/>
      <c r="J146" s="37"/>
      <c r="K146" s="37"/>
      <c r="L146" s="38"/>
      <c r="M146" s="185"/>
      <c r="N146" s="186"/>
      <c r="O146" s="71"/>
      <c r="P146" s="71"/>
      <c r="Q146" s="71"/>
      <c r="R146" s="71"/>
      <c r="S146" s="71"/>
      <c r="T146" s="72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130</v>
      </c>
      <c r="AU146" s="18" t="s">
        <v>76</v>
      </c>
    </row>
    <row r="147" s="2" customFormat="1" ht="16.5" customHeight="1">
      <c r="A147" s="37"/>
      <c r="B147" s="167"/>
      <c r="C147" s="168" t="s">
        <v>217</v>
      </c>
      <c r="D147" s="168" t="s">
        <v>123</v>
      </c>
      <c r="E147" s="169" t="s">
        <v>299</v>
      </c>
      <c r="F147" s="170" t="s">
        <v>300</v>
      </c>
      <c r="G147" s="171" t="s">
        <v>296</v>
      </c>
      <c r="H147" s="172">
        <v>2</v>
      </c>
      <c r="I147" s="173"/>
      <c r="J147" s="174">
        <f>ROUND(I147*H147,2)</f>
        <v>0</v>
      </c>
      <c r="K147" s="175"/>
      <c r="L147" s="38"/>
      <c r="M147" s="176" t="s">
        <v>3</v>
      </c>
      <c r="N147" s="177" t="s">
        <v>40</v>
      </c>
      <c r="O147" s="71"/>
      <c r="P147" s="178">
        <f>O147*H147</f>
        <v>0</v>
      </c>
      <c r="Q147" s="178">
        <v>0</v>
      </c>
      <c r="R147" s="178">
        <f>Q147*H147</f>
        <v>0</v>
      </c>
      <c r="S147" s="178">
        <v>0</v>
      </c>
      <c r="T147" s="17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80" t="s">
        <v>127</v>
      </c>
      <c r="AT147" s="180" t="s">
        <v>123</v>
      </c>
      <c r="AU147" s="180" t="s">
        <v>76</v>
      </c>
      <c r="AY147" s="18" t="s">
        <v>122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8" t="s">
        <v>76</v>
      </c>
      <c r="BK147" s="181">
        <f>ROUND(I147*H147,2)</f>
        <v>0</v>
      </c>
      <c r="BL147" s="18" t="s">
        <v>127</v>
      </c>
      <c r="BM147" s="180" t="s">
        <v>301</v>
      </c>
    </row>
    <row r="148" s="2" customFormat="1">
      <c r="A148" s="37"/>
      <c r="B148" s="38"/>
      <c r="C148" s="37"/>
      <c r="D148" s="182" t="s">
        <v>129</v>
      </c>
      <c r="E148" s="37"/>
      <c r="F148" s="183" t="s">
        <v>300</v>
      </c>
      <c r="G148" s="37"/>
      <c r="H148" s="37"/>
      <c r="I148" s="184"/>
      <c r="J148" s="37"/>
      <c r="K148" s="37"/>
      <c r="L148" s="38"/>
      <c r="M148" s="185"/>
      <c r="N148" s="186"/>
      <c r="O148" s="71"/>
      <c r="P148" s="71"/>
      <c r="Q148" s="71"/>
      <c r="R148" s="71"/>
      <c r="S148" s="71"/>
      <c r="T148" s="72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129</v>
      </c>
      <c r="AU148" s="18" t="s">
        <v>76</v>
      </c>
    </row>
    <row r="149" s="2" customFormat="1" ht="24.15" customHeight="1">
      <c r="A149" s="37"/>
      <c r="B149" s="167"/>
      <c r="C149" s="168" t="s">
        <v>222</v>
      </c>
      <c r="D149" s="168" t="s">
        <v>123</v>
      </c>
      <c r="E149" s="169" t="s">
        <v>302</v>
      </c>
      <c r="F149" s="170" t="s">
        <v>303</v>
      </c>
      <c r="G149" s="171" t="s">
        <v>296</v>
      </c>
      <c r="H149" s="172">
        <v>2</v>
      </c>
      <c r="I149" s="173"/>
      <c r="J149" s="174">
        <f>ROUND(I149*H149,2)</f>
        <v>0</v>
      </c>
      <c r="K149" s="175"/>
      <c r="L149" s="38"/>
      <c r="M149" s="176" t="s">
        <v>3</v>
      </c>
      <c r="N149" s="177" t="s">
        <v>40</v>
      </c>
      <c r="O149" s="71"/>
      <c r="P149" s="178">
        <f>O149*H149</f>
        <v>0</v>
      </c>
      <c r="Q149" s="178">
        <v>0.00069999999999999999</v>
      </c>
      <c r="R149" s="178">
        <f>Q149*H149</f>
        <v>0.0014</v>
      </c>
      <c r="S149" s="178">
        <v>0</v>
      </c>
      <c r="T149" s="17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0" t="s">
        <v>127</v>
      </c>
      <c r="AT149" s="180" t="s">
        <v>123</v>
      </c>
      <c r="AU149" s="180" t="s">
        <v>76</v>
      </c>
      <c r="AY149" s="18" t="s">
        <v>122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18" t="s">
        <v>76</v>
      </c>
      <c r="BK149" s="181">
        <f>ROUND(I149*H149,2)</f>
        <v>0</v>
      </c>
      <c r="BL149" s="18" t="s">
        <v>127</v>
      </c>
      <c r="BM149" s="180" t="s">
        <v>304</v>
      </c>
    </row>
    <row r="150" s="2" customFormat="1">
      <c r="A150" s="37"/>
      <c r="B150" s="38"/>
      <c r="C150" s="37"/>
      <c r="D150" s="182" t="s">
        <v>129</v>
      </c>
      <c r="E150" s="37"/>
      <c r="F150" s="183" t="s">
        <v>303</v>
      </c>
      <c r="G150" s="37"/>
      <c r="H150" s="37"/>
      <c r="I150" s="184"/>
      <c r="J150" s="37"/>
      <c r="K150" s="37"/>
      <c r="L150" s="38"/>
      <c r="M150" s="185"/>
      <c r="N150" s="186"/>
      <c r="O150" s="71"/>
      <c r="P150" s="71"/>
      <c r="Q150" s="71"/>
      <c r="R150" s="71"/>
      <c r="S150" s="71"/>
      <c r="T150" s="72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129</v>
      </c>
      <c r="AU150" s="18" t="s">
        <v>76</v>
      </c>
    </row>
    <row r="151" s="2" customFormat="1">
      <c r="A151" s="37"/>
      <c r="B151" s="38"/>
      <c r="C151" s="37"/>
      <c r="D151" s="187" t="s">
        <v>130</v>
      </c>
      <c r="E151" s="37"/>
      <c r="F151" s="188" t="s">
        <v>305</v>
      </c>
      <c r="G151" s="37"/>
      <c r="H151" s="37"/>
      <c r="I151" s="184"/>
      <c r="J151" s="37"/>
      <c r="K151" s="37"/>
      <c r="L151" s="38"/>
      <c r="M151" s="185"/>
      <c r="N151" s="186"/>
      <c r="O151" s="71"/>
      <c r="P151" s="71"/>
      <c r="Q151" s="71"/>
      <c r="R151" s="71"/>
      <c r="S151" s="71"/>
      <c r="T151" s="72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130</v>
      </c>
      <c r="AU151" s="18" t="s">
        <v>76</v>
      </c>
    </row>
    <row r="152" s="2" customFormat="1" ht="16.5" customHeight="1">
      <c r="A152" s="37"/>
      <c r="B152" s="167"/>
      <c r="C152" s="168" t="s">
        <v>227</v>
      </c>
      <c r="D152" s="168" t="s">
        <v>123</v>
      </c>
      <c r="E152" s="169" t="s">
        <v>306</v>
      </c>
      <c r="F152" s="170" t="s">
        <v>307</v>
      </c>
      <c r="G152" s="171" t="s">
        <v>296</v>
      </c>
      <c r="H152" s="172">
        <v>2</v>
      </c>
      <c r="I152" s="173"/>
      <c r="J152" s="174">
        <f>ROUND(I152*H152,2)</f>
        <v>0</v>
      </c>
      <c r="K152" s="175"/>
      <c r="L152" s="38"/>
      <c r="M152" s="176" t="s">
        <v>3</v>
      </c>
      <c r="N152" s="177" t="s">
        <v>40</v>
      </c>
      <c r="O152" s="71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0" t="s">
        <v>127</v>
      </c>
      <c r="AT152" s="180" t="s">
        <v>123</v>
      </c>
      <c r="AU152" s="180" t="s">
        <v>76</v>
      </c>
      <c r="AY152" s="18" t="s">
        <v>122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8" t="s">
        <v>76</v>
      </c>
      <c r="BK152" s="181">
        <f>ROUND(I152*H152,2)</f>
        <v>0</v>
      </c>
      <c r="BL152" s="18" t="s">
        <v>127</v>
      </c>
      <c r="BM152" s="180" t="s">
        <v>308</v>
      </c>
    </row>
    <row r="153" s="2" customFormat="1">
      <c r="A153" s="37"/>
      <c r="B153" s="38"/>
      <c r="C153" s="37"/>
      <c r="D153" s="182" t="s">
        <v>129</v>
      </c>
      <c r="E153" s="37"/>
      <c r="F153" s="183" t="s">
        <v>307</v>
      </c>
      <c r="G153" s="37"/>
      <c r="H153" s="37"/>
      <c r="I153" s="184"/>
      <c r="J153" s="37"/>
      <c r="K153" s="37"/>
      <c r="L153" s="38"/>
      <c r="M153" s="185"/>
      <c r="N153" s="186"/>
      <c r="O153" s="71"/>
      <c r="P153" s="71"/>
      <c r="Q153" s="71"/>
      <c r="R153" s="71"/>
      <c r="S153" s="71"/>
      <c r="T153" s="72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8" t="s">
        <v>129</v>
      </c>
      <c r="AU153" s="18" t="s">
        <v>76</v>
      </c>
    </row>
    <row r="154" s="2" customFormat="1" ht="24.15" customHeight="1">
      <c r="A154" s="37"/>
      <c r="B154" s="167"/>
      <c r="C154" s="168" t="s">
        <v>231</v>
      </c>
      <c r="D154" s="168" t="s">
        <v>123</v>
      </c>
      <c r="E154" s="169" t="s">
        <v>309</v>
      </c>
      <c r="F154" s="170" t="s">
        <v>310</v>
      </c>
      <c r="G154" s="171" t="s">
        <v>296</v>
      </c>
      <c r="H154" s="172">
        <v>16</v>
      </c>
      <c r="I154" s="173"/>
      <c r="J154" s="174">
        <f>ROUND(I154*H154,2)</f>
        <v>0</v>
      </c>
      <c r="K154" s="175"/>
      <c r="L154" s="38"/>
      <c r="M154" s="176" t="s">
        <v>3</v>
      </c>
      <c r="N154" s="177" t="s">
        <v>40</v>
      </c>
      <c r="O154" s="71"/>
      <c r="P154" s="178">
        <f>O154*H154</f>
        <v>0</v>
      </c>
      <c r="Q154" s="178">
        <v>0</v>
      </c>
      <c r="R154" s="178">
        <f>Q154*H154</f>
        <v>0</v>
      </c>
      <c r="S154" s="178">
        <v>0</v>
      </c>
      <c r="T154" s="17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0" t="s">
        <v>127</v>
      </c>
      <c r="AT154" s="180" t="s">
        <v>123</v>
      </c>
      <c r="AU154" s="180" t="s">
        <v>76</v>
      </c>
      <c r="AY154" s="18" t="s">
        <v>122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8" t="s">
        <v>76</v>
      </c>
      <c r="BK154" s="181">
        <f>ROUND(I154*H154,2)</f>
        <v>0</v>
      </c>
      <c r="BL154" s="18" t="s">
        <v>127</v>
      </c>
      <c r="BM154" s="180" t="s">
        <v>311</v>
      </c>
    </row>
    <row r="155" s="2" customFormat="1">
      <c r="A155" s="37"/>
      <c r="B155" s="38"/>
      <c r="C155" s="37"/>
      <c r="D155" s="182" t="s">
        <v>129</v>
      </c>
      <c r="E155" s="37"/>
      <c r="F155" s="183" t="s">
        <v>310</v>
      </c>
      <c r="G155" s="37"/>
      <c r="H155" s="37"/>
      <c r="I155" s="184"/>
      <c r="J155" s="37"/>
      <c r="K155" s="37"/>
      <c r="L155" s="38"/>
      <c r="M155" s="185"/>
      <c r="N155" s="186"/>
      <c r="O155" s="71"/>
      <c r="P155" s="71"/>
      <c r="Q155" s="71"/>
      <c r="R155" s="71"/>
      <c r="S155" s="71"/>
      <c r="T155" s="72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129</v>
      </c>
      <c r="AU155" s="18" t="s">
        <v>76</v>
      </c>
    </row>
    <row r="156" s="2" customFormat="1">
      <c r="A156" s="37"/>
      <c r="B156" s="38"/>
      <c r="C156" s="37"/>
      <c r="D156" s="187" t="s">
        <v>130</v>
      </c>
      <c r="E156" s="37"/>
      <c r="F156" s="188" t="s">
        <v>312</v>
      </c>
      <c r="G156" s="37"/>
      <c r="H156" s="37"/>
      <c r="I156" s="184"/>
      <c r="J156" s="37"/>
      <c r="K156" s="37"/>
      <c r="L156" s="38"/>
      <c r="M156" s="185"/>
      <c r="N156" s="186"/>
      <c r="O156" s="71"/>
      <c r="P156" s="71"/>
      <c r="Q156" s="71"/>
      <c r="R156" s="71"/>
      <c r="S156" s="71"/>
      <c r="T156" s="72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8" t="s">
        <v>130</v>
      </c>
      <c r="AU156" s="18" t="s">
        <v>76</v>
      </c>
    </row>
    <row r="157" s="2" customFormat="1" ht="16.5" customHeight="1">
      <c r="A157" s="37"/>
      <c r="B157" s="167"/>
      <c r="C157" s="168" t="s">
        <v>8</v>
      </c>
      <c r="D157" s="168" t="s">
        <v>123</v>
      </c>
      <c r="E157" s="169" t="s">
        <v>313</v>
      </c>
      <c r="F157" s="170" t="s">
        <v>314</v>
      </c>
      <c r="G157" s="171" t="s">
        <v>296</v>
      </c>
      <c r="H157" s="172">
        <v>16</v>
      </c>
      <c r="I157" s="173"/>
      <c r="J157" s="174">
        <f>ROUND(I157*H157,2)</f>
        <v>0</v>
      </c>
      <c r="K157" s="175"/>
      <c r="L157" s="38"/>
      <c r="M157" s="176" t="s">
        <v>3</v>
      </c>
      <c r="N157" s="177" t="s">
        <v>40</v>
      </c>
      <c r="O157" s="71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0" t="s">
        <v>127</v>
      </c>
      <c r="AT157" s="180" t="s">
        <v>123</v>
      </c>
      <c r="AU157" s="180" t="s">
        <v>76</v>
      </c>
      <c r="AY157" s="18" t="s">
        <v>122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8" t="s">
        <v>76</v>
      </c>
      <c r="BK157" s="181">
        <f>ROUND(I157*H157,2)</f>
        <v>0</v>
      </c>
      <c r="BL157" s="18" t="s">
        <v>127</v>
      </c>
      <c r="BM157" s="180" t="s">
        <v>315</v>
      </c>
    </row>
    <row r="158" s="2" customFormat="1">
      <c r="A158" s="37"/>
      <c r="B158" s="38"/>
      <c r="C158" s="37"/>
      <c r="D158" s="182" t="s">
        <v>129</v>
      </c>
      <c r="E158" s="37"/>
      <c r="F158" s="183" t="s">
        <v>314</v>
      </c>
      <c r="G158" s="37"/>
      <c r="H158" s="37"/>
      <c r="I158" s="184"/>
      <c r="J158" s="37"/>
      <c r="K158" s="37"/>
      <c r="L158" s="38"/>
      <c r="M158" s="185"/>
      <c r="N158" s="186"/>
      <c r="O158" s="71"/>
      <c r="P158" s="71"/>
      <c r="Q158" s="71"/>
      <c r="R158" s="71"/>
      <c r="S158" s="71"/>
      <c r="T158" s="72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129</v>
      </c>
      <c r="AU158" s="18" t="s">
        <v>76</v>
      </c>
    </row>
    <row r="159" s="11" customFormat="1" ht="25.92" customHeight="1">
      <c r="A159" s="11"/>
      <c r="B159" s="156"/>
      <c r="C159" s="11"/>
      <c r="D159" s="157" t="s">
        <v>68</v>
      </c>
      <c r="E159" s="158" t="s">
        <v>197</v>
      </c>
      <c r="F159" s="158" t="s">
        <v>198</v>
      </c>
      <c r="G159" s="11"/>
      <c r="H159" s="11"/>
      <c r="I159" s="159"/>
      <c r="J159" s="160">
        <f>BK159</f>
        <v>0</v>
      </c>
      <c r="K159" s="11"/>
      <c r="L159" s="156"/>
      <c r="M159" s="161"/>
      <c r="N159" s="162"/>
      <c r="O159" s="162"/>
      <c r="P159" s="163">
        <f>SUM(P160:P162)</f>
        <v>0</v>
      </c>
      <c r="Q159" s="162"/>
      <c r="R159" s="163">
        <f>SUM(R160:R162)</f>
        <v>0</v>
      </c>
      <c r="S159" s="162"/>
      <c r="T159" s="164">
        <f>SUM(T160:T162)</f>
        <v>124.236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157" t="s">
        <v>76</v>
      </c>
      <c r="AT159" s="165" t="s">
        <v>68</v>
      </c>
      <c r="AU159" s="165" t="s">
        <v>69</v>
      </c>
      <c r="AY159" s="157" t="s">
        <v>122</v>
      </c>
      <c r="BK159" s="166">
        <f>SUM(BK160:BK162)</f>
        <v>0</v>
      </c>
    </row>
    <row r="160" s="2" customFormat="1" ht="16.5" customHeight="1">
      <c r="A160" s="37"/>
      <c r="B160" s="167"/>
      <c r="C160" s="168" t="s">
        <v>243</v>
      </c>
      <c r="D160" s="168" t="s">
        <v>123</v>
      </c>
      <c r="E160" s="169" t="s">
        <v>200</v>
      </c>
      <c r="F160" s="170" t="s">
        <v>201</v>
      </c>
      <c r="G160" s="171" t="s">
        <v>126</v>
      </c>
      <c r="H160" s="172">
        <v>493</v>
      </c>
      <c r="I160" s="173"/>
      <c r="J160" s="174">
        <f>ROUND(I160*H160,2)</f>
        <v>0</v>
      </c>
      <c r="K160" s="175"/>
      <c r="L160" s="38"/>
      <c r="M160" s="176" t="s">
        <v>3</v>
      </c>
      <c r="N160" s="177" t="s">
        <v>40</v>
      </c>
      <c r="O160" s="71"/>
      <c r="P160" s="178">
        <f>O160*H160</f>
        <v>0</v>
      </c>
      <c r="Q160" s="178">
        <v>0</v>
      </c>
      <c r="R160" s="178">
        <f>Q160*H160</f>
        <v>0</v>
      </c>
      <c r="S160" s="178">
        <v>0.252</v>
      </c>
      <c r="T160" s="179">
        <f>S160*H160</f>
        <v>124.236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0" t="s">
        <v>127</v>
      </c>
      <c r="AT160" s="180" t="s">
        <v>123</v>
      </c>
      <c r="AU160" s="180" t="s">
        <v>76</v>
      </c>
      <c r="AY160" s="18" t="s">
        <v>122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8" t="s">
        <v>76</v>
      </c>
      <c r="BK160" s="181">
        <f>ROUND(I160*H160,2)</f>
        <v>0</v>
      </c>
      <c r="BL160" s="18" t="s">
        <v>127</v>
      </c>
      <c r="BM160" s="180" t="s">
        <v>316</v>
      </c>
    </row>
    <row r="161" s="2" customFormat="1">
      <c r="A161" s="37"/>
      <c r="B161" s="38"/>
      <c r="C161" s="37"/>
      <c r="D161" s="182" t="s">
        <v>129</v>
      </c>
      <c r="E161" s="37"/>
      <c r="F161" s="183" t="s">
        <v>201</v>
      </c>
      <c r="G161" s="37"/>
      <c r="H161" s="37"/>
      <c r="I161" s="184"/>
      <c r="J161" s="37"/>
      <c r="K161" s="37"/>
      <c r="L161" s="38"/>
      <c r="M161" s="185"/>
      <c r="N161" s="186"/>
      <c r="O161" s="71"/>
      <c r="P161" s="71"/>
      <c r="Q161" s="71"/>
      <c r="R161" s="71"/>
      <c r="S161" s="71"/>
      <c r="T161" s="72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129</v>
      </c>
      <c r="AU161" s="18" t="s">
        <v>76</v>
      </c>
    </row>
    <row r="162" s="2" customFormat="1">
      <c r="A162" s="37"/>
      <c r="B162" s="38"/>
      <c r="C162" s="37"/>
      <c r="D162" s="187" t="s">
        <v>130</v>
      </c>
      <c r="E162" s="37"/>
      <c r="F162" s="188" t="s">
        <v>203</v>
      </c>
      <c r="G162" s="37"/>
      <c r="H162" s="37"/>
      <c r="I162" s="184"/>
      <c r="J162" s="37"/>
      <c r="K162" s="37"/>
      <c r="L162" s="38"/>
      <c r="M162" s="185"/>
      <c r="N162" s="186"/>
      <c r="O162" s="71"/>
      <c r="P162" s="71"/>
      <c r="Q162" s="71"/>
      <c r="R162" s="71"/>
      <c r="S162" s="71"/>
      <c r="T162" s="72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130</v>
      </c>
      <c r="AU162" s="18" t="s">
        <v>76</v>
      </c>
    </row>
    <row r="163" s="11" customFormat="1" ht="25.92" customHeight="1">
      <c r="A163" s="11"/>
      <c r="B163" s="156"/>
      <c r="C163" s="11"/>
      <c r="D163" s="157" t="s">
        <v>68</v>
      </c>
      <c r="E163" s="158" t="s">
        <v>204</v>
      </c>
      <c r="F163" s="158" t="s">
        <v>205</v>
      </c>
      <c r="G163" s="11"/>
      <c r="H163" s="11"/>
      <c r="I163" s="159"/>
      <c r="J163" s="160">
        <f>BK163</f>
        <v>0</v>
      </c>
      <c r="K163" s="11"/>
      <c r="L163" s="156"/>
      <c r="M163" s="161"/>
      <c r="N163" s="162"/>
      <c r="O163" s="162"/>
      <c r="P163" s="163">
        <f>SUM(P164:P166)</f>
        <v>0</v>
      </c>
      <c r="Q163" s="162"/>
      <c r="R163" s="163">
        <f>SUM(R164:R166)</f>
        <v>0</v>
      </c>
      <c r="S163" s="162"/>
      <c r="T163" s="164">
        <f>SUM(T164:T166)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157" t="s">
        <v>76</v>
      </c>
      <c r="AT163" s="165" t="s">
        <v>68</v>
      </c>
      <c r="AU163" s="165" t="s">
        <v>69</v>
      </c>
      <c r="AY163" s="157" t="s">
        <v>122</v>
      </c>
      <c r="BK163" s="166">
        <f>SUM(BK164:BK166)</f>
        <v>0</v>
      </c>
    </row>
    <row r="164" s="2" customFormat="1" ht="33" customHeight="1">
      <c r="A164" s="37"/>
      <c r="B164" s="167"/>
      <c r="C164" s="168" t="s">
        <v>247</v>
      </c>
      <c r="D164" s="168" t="s">
        <v>123</v>
      </c>
      <c r="E164" s="169" t="s">
        <v>206</v>
      </c>
      <c r="F164" s="170" t="s">
        <v>207</v>
      </c>
      <c r="G164" s="171" t="s">
        <v>154</v>
      </c>
      <c r="H164" s="172">
        <v>1173.54</v>
      </c>
      <c r="I164" s="173"/>
      <c r="J164" s="174">
        <f>ROUND(I164*H164,2)</f>
        <v>0</v>
      </c>
      <c r="K164" s="175"/>
      <c r="L164" s="38"/>
      <c r="M164" s="176" t="s">
        <v>3</v>
      </c>
      <c r="N164" s="177" t="s">
        <v>40</v>
      </c>
      <c r="O164" s="71"/>
      <c r="P164" s="178">
        <f>O164*H164</f>
        <v>0</v>
      </c>
      <c r="Q164" s="178">
        <v>0</v>
      </c>
      <c r="R164" s="178">
        <f>Q164*H164</f>
        <v>0</v>
      </c>
      <c r="S164" s="178">
        <v>0</v>
      </c>
      <c r="T164" s="17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0" t="s">
        <v>127</v>
      </c>
      <c r="AT164" s="180" t="s">
        <v>123</v>
      </c>
      <c r="AU164" s="180" t="s">
        <v>76</v>
      </c>
      <c r="AY164" s="18" t="s">
        <v>122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8" t="s">
        <v>76</v>
      </c>
      <c r="BK164" s="181">
        <f>ROUND(I164*H164,2)</f>
        <v>0</v>
      </c>
      <c r="BL164" s="18" t="s">
        <v>127</v>
      </c>
      <c r="BM164" s="180" t="s">
        <v>317</v>
      </c>
    </row>
    <row r="165" s="2" customFormat="1">
      <c r="A165" s="37"/>
      <c r="B165" s="38"/>
      <c r="C165" s="37"/>
      <c r="D165" s="182" t="s">
        <v>129</v>
      </c>
      <c r="E165" s="37"/>
      <c r="F165" s="183" t="s">
        <v>207</v>
      </c>
      <c r="G165" s="37"/>
      <c r="H165" s="37"/>
      <c r="I165" s="184"/>
      <c r="J165" s="37"/>
      <c r="K165" s="37"/>
      <c r="L165" s="38"/>
      <c r="M165" s="185"/>
      <c r="N165" s="186"/>
      <c r="O165" s="71"/>
      <c r="P165" s="71"/>
      <c r="Q165" s="71"/>
      <c r="R165" s="71"/>
      <c r="S165" s="71"/>
      <c r="T165" s="72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8" t="s">
        <v>129</v>
      </c>
      <c r="AU165" s="18" t="s">
        <v>76</v>
      </c>
    </row>
    <row r="166" s="2" customFormat="1">
      <c r="A166" s="37"/>
      <c r="B166" s="38"/>
      <c r="C166" s="37"/>
      <c r="D166" s="187" t="s">
        <v>130</v>
      </c>
      <c r="E166" s="37"/>
      <c r="F166" s="188" t="s">
        <v>209</v>
      </c>
      <c r="G166" s="37"/>
      <c r="H166" s="37"/>
      <c r="I166" s="184"/>
      <c r="J166" s="37"/>
      <c r="K166" s="37"/>
      <c r="L166" s="38"/>
      <c r="M166" s="185"/>
      <c r="N166" s="186"/>
      <c r="O166" s="71"/>
      <c r="P166" s="71"/>
      <c r="Q166" s="71"/>
      <c r="R166" s="71"/>
      <c r="S166" s="71"/>
      <c r="T166" s="72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8" t="s">
        <v>130</v>
      </c>
      <c r="AU166" s="18" t="s">
        <v>76</v>
      </c>
    </row>
    <row r="167" s="11" customFormat="1" ht="25.92" customHeight="1">
      <c r="A167" s="11"/>
      <c r="B167" s="156"/>
      <c r="C167" s="11"/>
      <c r="D167" s="157" t="s">
        <v>68</v>
      </c>
      <c r="E167" s="158" t="s">
        <v>210</v>
      </c>
      <c r="F167" s="158" t="s">
        <v>211</v>
      </c>
      <c r="G167" s="11"/>
      <c r="H167" s="11"/>
      <c r="I167" s="159"/>
      <c r="J167" s="160">
        <f>BK167</f>
        <v>0</v>
      </c>
      <c r="K167" s="11"/>
      <c r="L167" s="156"/>
      <c r="M167" s="161"/>
      <c r="N167" s="162"/>
      <c r="O167" s="162"/>
      <c r="P167" s="163">
        <f>SUM(P168:P181)</f>
        <v>0</v>
      </c>
      <c r="Q167" s="162"/>
      <c r="R167" s="163">
        <f>SUM(R168:R181)</f>
        <v>0</v>
      </c>
      <c r="S167" s="162"/>
      <c r="T167" s="164">
        <f>SUM(T168:T181)</f>
        <v>0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157" t="s">
        <v>76</v>
      </c>
      <c r="AT167" s="165" t="s">
        <v>68</v>
      </c>
      <c r="AU167" s="165" t="s">
        <v>69</v>
      </c>
      <c r="AY167" s="157" t="s">
        <v>122</v>
      </c>
      <c r="BK167" s="166">
        <f>SUM(BK168:BK181)</f>
        <v>0</v>
      </c>
    </row>
    <row r="168" s="2" customFormat="1" ht="24.15" customHeight="1">
      <c r="A168" s="37"/>
      <c r="B168" s="167"/>
      <c r="C168" s="168" t="s">
        <v>251</v>
      </c>
      <c r="D168" s="168" t="s">
        <v>123</v>
      </c>
      <c r="E168" s="169" t="s">
        <v>213</v>
      </c>
      <c r="F168" s="170" t="s">
        <v>214</v>
      </c>
      <c r="G168" s="171" t="s">
        <v>154</v>
      </c>
      <c r="H168" s="172">
        <v>535.67899999999997</v>
      </c>
      <c r="I168" s="173"/>
      <c r="J168" s="174">
        <f>ROUND(I168*H168,2)</f>
        <v>0</v>
      </c>
      <c r="K168" s="175"/>
      <c r="L168" s="38"/>
      <c r="M168" s="176" t="s">
        <v>3</v>
      </c>
      <c r="N168" s="177" t="s">
        <v>40</v>
      </c>
      <c r="O168" s="71"/>
      <c r="P168" s="178">
        <f>O168*H168</f>
        <v>0</v>
      </c>
      <c r="Q168" s="178">
        <v>0</v>
      </c>
      <c r="R168" s="178">
        <f>Q168*H168</f>
        <v>0</v>
      </c>
      <c r="S168" s="178">
        <v>0</v>
      </c>
      <c r="T168" s="17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0" t="s">
        <v>127</v>
      </c>
      <c r="AT168" s="180" t="s">
        <v>123</v>
      </c>
      <c r="AU168" s="180" t="s">
        <v>76</v>
      </c>
      <c r="AY168" s="18" t="s">
        <v>122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8" t="s">
        <v>76</v>
      </c>
      <c r="BK168" s="181">
        <f>ROUND(I168*H168,2)</f>
        <v>0</v>
      </c>
      <c r="BL168" s="18" t="s">
        <v>127</v>
      </c>
      <c r="BM168" s="180" t="s">
        <v>318</v>
      </c>
    </row>
    <row r="169" s="2" customFormat="1">
      <c r="A169" s="37"/>
      <c r="B169" s="38"/>
      <c r="C169" s="37"/>
      <c r="D169" s="182" t="s">
        <v>129</v>
      </c>
      <c r="E169" s="37"/>
      <c r="F169" s="183" t="s">
        <v>214</v>
      </c>
      <c r="G169" s="37"/>
      <c r="H169" s="37"/>
      <c r="I169" s="184"/>
      <c r="J169" s="37"/>
      <c r="K169" s="37"/>
      <c r="L169" s="38"/>
      <c r="M169" s="185"/>
      <c r="N169" s="186"/>
      <c r="O169" s="71"/>
      <c r="P169" s="71"/>
      <c r="Q169" s="71"/>
      <c r="R169" s="71"/>
      <c r="S169" s="71"/>
      <c r="T169" s="72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8" t="s">
        <v>129</v>
      </c>
      <c r="AU169" s="18" t="s">
        <v>76</v>
      </c>
    </row>
    <row r="170" s="2" customFormat="1">
      <c r="A170" s="37"/>
      <c r="B170" s="38"/>
      <c r="C170" s="37"/>
      <c r="D170" s="187" t="s">
        <v>130</v>
      </c>
      <c r="E170" s="37"/>
      <c r="F170" s="188" t="s">
        <v>216</v>
      </c>
      <c r="G170" s="37"/>
      <c r="H170" s="37"/>
      <c r="I170" s="184"/>
      <c r="J170" s="37"/>
      <c r="K170" s="37"/>
      <c r="L170" s="38"/>
      <c r="M170" s="185"/>
      <c r="N170" s="186"/>
      <c r="O170" s="71"/>
      <c r="P170" s="71"/>
      <c r="Q170" s="71"/>
      <c r="R170" s="71"/>
      <c r="S170" s="71"/>
      <c r="T170" s="72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8" t="s">
        <v>130</v>
      </c>
      <c r="AU170" s="18" t="s">
        <v>76</v>
      </c>
    </row>
    <row r="171" s="2" customFormat="1" ht="24.15" customHeight="1">
      <c r="A171" s="37"/>
      <c r="B171" s="167"/>
      <c r="C171" s="168" t="s">
        <v>255</v>
      </c>
      <c r="D171" s="168" t="s">
        <v>123</v>
      </c>
      <c r="E171" s="169" t="s">
        <v>218</v>
      </c>
      <c r="F171" s="170" t="s">
        <v>219</v>
      </c>
      <c r="G171" s="171" t="s">
        <v>154</v>
      </c>
      <c r="H171" s="172">
        <v>535.67899999999997</v>
      </c>
      <c r="I171" s="173"/>
      <c r="J171" s="174">
        <f>ROUND(I171*H171,2)</f>
        <v>0</v>
      </c>
      <c r="K171" s="175"/>
      <c r="L171" s="38"/>
      <c r="M171" s="176" t="s">
        <v>3</v>
      </c>
      <c r="N171" s="177" t="s">
        <v>40</v>
      </c>
      <c r="O171" s="71"/>
      <c r="P171" s="178">
        <f>O171*H171</f>
        <v>0</v>
      </c>
      <c r="Q171" s="178">
        <v>0</v>
      </c>
      <c r="R171" s="178">
        <f>Q171*H171</f>
        <v>0</v>
      </c>
      <c r="S171" s="178">
        <v>0</v>
      </c>
      <c r="T171" s="17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0" t="s">
        <v>127</v>
      </c>
      <c r="AT171" s="180" t="s">
        <v>123</v>
      </c>
      <c r="AU171" s="180" t="s">
        <v>76</v>
      </c>
      <c r="AY171" s="18" t="s">
        <v>122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8" t="s">
        <v>76</v>
      </c>
      <c r="BK171" s="181">
        <f>ROUND(I171*H171,2)</f>
        <v>0</v>
      </c>
      <c r="BL171" s="18" t="s">
        <v>127</v>
      </c>
      <c r="BM171" s="180" t="s">
        <v>319</v>
      </c>
    </row>
    <row r="172" s="2" customFormat="1">
      <c r="A172" s="37"/>
      <c r="B172" s="38"/>
      <c r="C172" s="37"/>
      <c r="D172" s="182" t="s">
        <v>129</v>
      </c>
      <c r="E172" s="37"/>
      <c r="F172" s="183" t="s">
        <v>219</v>
      </c>
      <c r="G172" s="37"/>
      <c r="H172" s="37"/>
      <c r="I172" s="184"/>
      <c r="J172" s="37"/>
      <c r="K172" s="37"/>
      <c r="L172" s="38"/>
      <c r="M172" s="185"/>
      <c r="N172" s="186"/>
      <c r="O172" s="71"/>
      <c r="P172" s="71"/>
      <c r="Q172" s="71"/>
      <c r="R172" s="71"/>
      <c r="S172" s="71"/>
      <c r="T172" s="72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8" t="s">
        <v>129</v>
      </c>
      <c r="AU172" s="18" t="s">
        <v>76</v>
      </c>
    </row>
    <row r="173" s="2" customFormat="1">
      <c r="A173" s="37"/>
      <c r="B173" s="38"/>
      <c r="C173" s="37"/>
      <c r="D173" s="187" t="s">
        <v>130</v>
      </c>
      <c r="E173" s="37"/>
      <c r="F173" s="188" t="s">
        <v>221</v>
      </c>
      <c r="G173" s="37"/>
      <c r="H173" s="37"/>
      <c r="I173" s="184"/>
      <c r="J173" s="37"/>
      <c r="K173" s="37"/>
      <c r="L173" s="38"/>
      <c r="M173" s="185"/>
      <c r="N173" s="186"/>
      <c r="O173" s="71"/>
      <c r="P173" s="71"/>
      <c r="Q173" s="71"/>
      <c r="R173" s="71"/>
      <c r="S173" s="71"/>
      <c r="T173" s="72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130</v>
      </c>
      <c r="AU173" s="18" t="s">
        <v>76</v>
      </c>
    </row>
    <row r="174" s="2" customFormat="1" ht="24.15" customHeight="1">
      <c r="A174" s="37"/>
      <c r="B174" s="167"/>
      <c r="C174" s="168" t="s">
        <v>320</v>
      </c>
      <c r="D174" s="168" t="s">
        <v>123</v>
      </c>
      <c r="E174" s="169" t="s">
        <v>223</v>
      </c>
      <c r="F174" s="170" t="s">
        <v>224</v>
      </c>
      <c r="G174" s="171" t="s">
        <v>154</v>
      </c>
      <c r="H174" s="172">
        <v>4821.1130000000003</v>
      </c>
      <c r="I174" s="173"/>
      <c r="J174" s="174">
        <f>ROUND(I174*H174,2)</f>
        <v>0</v>
      </c>
      <c r="K174" s="175"/>
      <c r="L174" s="38"/>
      <c r="M174" s="176" t="s">
        <v>3</v>
      </c>
      <c r="N174" s="177" t="s">
        <v>40</v>
      </c>
      <c r="O174" s="71"/>
      <c r="P174" s="178">
        <f>O174*H174</f>
        <v>0</v>
      </c>
      <c r="Q174" s="178">
        <v>0</v>
      </c>
      <c r="R174" s="178">
        <f>Q174*H174</f>
        <v>0</v>
      </c>
      <c r="S174" s="178">
        <v>0</v>
      </c>
      <c r="T174" s="17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0" t="s">
        <v>127</v>
      </c>
      <c r="AT174" s="180" t="s">
        <v>123</v>
      </c>
      <c r="AU174" s="180" t="s">
        <v>76</v>
      </c>
      <c r="AY174" s="18" t="s">
        <v>122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8" t="s">
        <v>76</v>
      </c>
      <c r="BK174" s="181">
        <f>ROUND(I174*H174,2)</f>
        <v>0</v>
      </c>
      <c r="BL174" s="18" t="s">
        <v>127</v>
      </c>
      <c r="BM174" s="180" t="s">
        <v>321</v>
      </c>
    </row>
    <row r="175" s="2" customFormat="1">
      <c r="A175" s="37"/>
      <c r="B175" s="38"/>
      <c r="C175" s="37"/>
      <c r="D175" s="182" t="s">
        <v>129</v>
      </c>
      <c r="E175" s="37"/>
      <c r="F175" s="183" t="s">
        <v>224</v>
      </c>
      <c r="G175" s="37"/>
      <c r="H175" s="37"/>
      <c r="I175" s="184"/>
      <c r="J175" s="37"/>
      <c r="K175" s="37"/>
      <c r="L175" s="38"/>
      <c r="M175" s="185"/>
      <c r="N175" s="186"/>
      <c r="O175" s="71"/>
      <c r="P175" s="71"/>
      <c r="Q175" s="71"/>
      <c r="R175" s="71"/>
      <c r="S175" s="71"/>
      <c r="T175" s="72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129</v>
      </c>
      <c r="AU175" s="18" t="s">
        <v>76</v>
      </c>
    </row>
    <row r="176" s="2" customFormat="1">
      <c r="A176" s="37"/>
      <c r="B176" s="38"/>
      <c r="C176" s="37"/>
      <c r="D176" s="187" t="s">
        <v>130</v>
      </c>
      <c r="E176" s="37"/>
      <c r="F176" s="188" t="s">
        <v>226</v>
      </c>
      <c r="G176" s="37"/>
      <c r="H176" s="37"/>
      <c r="I176" s="184"/>
      <c r="J176" s="37"/>
      <c r="K176" s="37"/>
      <c r="L176" s="38"/>
      <c r="M176" s="185"/>
      <c r="N176" s="186"/>
      <c r="O176" s="71"/>
      <c r="P176" s="71"/>
      <c r="Q176" s="71"/>
      <c r="R176" s="71"/>
      <c r="S176" s="71"/>
      <c r="T176" s="72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130</v>
      </c>
      <c r="AU176" s="18" t="s">
        <v>76</v>
      </c>
    </row>
    <row r="177" s="2" customFormat="1" ht="16.5" customHeight="1">
      <c r="A177" s="37"/>
      <c r="B177" s="167"/>
      <c r="C177" s="168" t="s">
        <v>322</v>
      </c>
      <c r="D177" s="168" t="s">
        <v>123</v>
      </c>
      <c r="E177" s="169" t="s">
        <v>228</v>
      </c>
      <c r="F177" s="170" t="s">
        <v>229</v>
      </c>
      <c r="G177" s="171" t="s">
        <v>154</v>
      </c>
      <c r="H177" s="172">
        <v>535.67899999999997</v>
      </c>
      <c r="I177" s="173"/>
      <c r="J177" s="174">
        <f>ROUND(I177*H177,2)</f>
        <v>0</v>
      </c>
      <c r="K177" s="175"/>
      <c r="L177" s="38"/>
      <c r="M177" s="176" t="s">
        <v>3</v>
      </c>
      <c r="N177" s="177" t="s">
        <v>40</v>
      </c>
      <c r="O177" s="71"/>
      <c r="P177" s="178">
        <f>O177*H177</f>
        <v>0</v>
      </c>
      <c r="Q177" s="178">
        <v>0</v>
      </c>
      <c r="R177" s="178">
        <f>Q177*H177</f>
        <v>0</v>
      </c>
      <c r="S177" s="178">
        <v>0</v>
      </c>
      <c r="T177" s="17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80" t="s">
        <v>127</v>
      </c>
      <c r="AT177" s="180" t="s">
        <v>123</v>
      </c>
      <c r="AU177" s="180" t="s">
        <v>76</v>
      </c>
      <c r="AY177" s="18" t="s">
        <v>122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18" t="s">
        <v>76</v>
      </c>
      <c r="BK177" s="181">
        <f>ROUND(I177*H177,2)</f>
        <v>0</v>
      </c>
      <c r="BL177" s="18" t="s">
        <v>127</v>
      </c>
      <c r="BM177" s="180" t="s">
        <v>323</v>
      </c>
    </row>
    <row r="178" s="2" customFormat="1">
      <c r="A178" s="37"/>
      <c r="B178" s="38"/>
      <c r="C178" s="37"/>
      <c r="D178" s="182" t="s">
        <v>129</v>
      </c>
      <c r="E178" s="37"/>
      <c r="F178" s="183" t="s">
        <v>229</v>
      </c>
      <c r="G178" s="37"/>
      <c r="H178" s="37"/>
      <c r="I178" s="184"/>
      <c r="J178" s="37"/>
      <c r="K178" s="37"/>
      <c r="L178" s="38"/>
      <c r="M178" s="185"/>
      <c r="N178" s="186"/>
      <c r="O178" s="71"/>
      <c r="P178" s="71"/>
      <c r="Q178" s="71"/>
      <c r="R178" s="71"/>
      <c r="S178" s="71"/>
      <c r="T178" s="72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129</v>
      </c>
      <c r="AU178" s="18" t="s">
        <v>76</v>
      </c>
    </row>
    <row r="179" s="2" customFormat="1" ht="44.25" customHeight="1">
      <c r="A179" s="37"/>
      <c r="B179" s="167"/>
      <c r="C179" s="168" t="s">
        <v>324</v>
      </c>
      <c r="D179" s="168" t="s">
        <v>123</v>
      </c>
      <c r="E179" s="169" t="s">
        <v>232</v>
      </c>
      <c r="F179" s="170" t="s">
        <v>233</v>
      </c>
      <c r="G179" s="171" t="s">
        <v>154</v>
      </c>
      <c r="H179" s="172">
        <v>535.67899999999997</v>
      </c>
      <c r="I179" s="173"/>
      <c r="J179" s="174">
        <f>ROUND(I179*H179,2)</f>
        <v>0</v>
      </c>
      <c r="K179" s="175"/>
      <c r="L179" s="38"/>
      <c r="M179" s="176" t="s">
        <v>3</v>
      </c>
      <c r="N179" s="177" t="s">
        <v>40</v>
      </c>
      <c r="O179" s="71"/>
      <c r="P179" s="178">
        <f>O179*H179</f>
        <v>0</v>
      </c>
      <c r="Q179" s="178">
        <v>0</v>
      </c>
      <c r="R179" s="178">
        <f>Q179*H179</f>
        <v>0</v>
      </c>
      <c r="S179" s="178">
        <v>0</v>
      </c>
      <c r="T179" s="17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0" t="s">
        <v>127</v>
      </c>
      <c r="AT179" s="180" t="s">
        <v>123</v>
      </c>
      <c r="AU179" s="180" t="s">
        <v>76</v>
      </c>
      <c r="AY179" s="18" t="s">
        <v>122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8" t="s">
        <v>76</v>
      </c>
      <c r="BK179" s="181">
        <f>ROUND(I179*H179,2)</f>
        <v>0</v>
      </c>
      <c r="BL179" s="18" t="s">
        <v>127</v>
      </c>
      <c r="BM179" s="180" t="s">
        <v>325</v>
      </c>
    </row>
    <row r="180" s="2" customFormat="1">
      <c r="A180" s="37"/>
      <c r="B180" s="38"/>
      <c r="C180" s="37"/>
      <c r="D180" s="182" t="s">
        <v>129</v>
      </c>
      <c r="E180" s="37"/>
      <c r="F180" s="183" t="s">
        <v>235</v>
      </c>
      <c r="G180" s="37"/>
      <c r="H180" s="37"/>
      <c r="I180" s="184"/>
      <c r="J180" s="37"/>
      <c r="K180" s="37"/>
      <c r="L180" s="38"/>
      <c r="M180" s="185"/>
      <c r="N180" s="186"/>
      <c r="O180" s="71"/>
      <c r="P180" s="71"/>
      <c r="Q180" s="71"/>
      <c r="R180" s="71"/>
      <c r="S180" s="71"/>
      <c r="T180" s="72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8" t="s">
        <v>129</v>
      </c>
      <c r="AU180" s="18" t="s">
        <v>76</v>
      </c>
    </row>
    <row r="181" s="2" customFormat="1">
      <c r="A181" s="37"/>
      <c r="B181" s="38"/>
      <c r="C181" s="37"/>
      <c r="D181" s="187" t="s">
        <v>130</v>
      </c>
      <c r="E181" s="37"/>
      <c r="F181" s="188" t="s">
        <v>236</v>
      </c>
      <c r="G181" s="37"/>
      <c r="H181" s="37"/>
      <c r="I181" s="184"/>
      <c r="J181" s="37"/>
      <c r="K181" s="37"/>
      <c r="L181" s="38"/>
      <c r="M181" s="185"/>
      <c r="N181" s="186"/>
      <c r="O181" s="71"/>
      <c r="P181" s="71"/>
      <c r="Q181" s="71"/>
      <c r="R181" s="71"/>
      <c r="S181" s="71"/>
      <c r="T181" s="72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8" t="s">
        <v>130</v>
      </c>
      <c r="AU181" s="18" t="s">
        <v>76</v>
      </c>
    </row>
    <row r="182" s="11" customFormat="1" ht="25.92" customHeight="1">
      <c r="A182" s="11"/>
      <c r="B182" s="156"/>
      <c r="C182" s="11"/>
      <c r="D182" s="157" t="s">
        <v>68</v>
      </c>
      <c r="E182" s="158" t="s">
        <v>237</v>
      </c>
      <c r="F182" s="158" t="s">
        <v>238</v>
      </c>
      <c r="G182" s="11"/>
      <c r="H182" s="11"/>
      <c r="I182" s="159"/>
      <c r="J182" s="160">
        <f>BK182</f>
        <v>0</v>
      </c>
      <c r="K182" s="11"/>
      <c r="L182" s="156"/>
      <c r="M182" s="161"/>
      <c r="N182" s="162"/>
      <c r="O182" s="162"/>
      <c r="P182" s="163">
        <f>SUM(P183:P192)</f>
        <v>0</v>
      </c>
      <c r="Q182" s="162"/>
      <c r="R182" s="163">
        <f>SUM(R183:R192)</f>
        <v>0</v>
      </c>
      <c r="S182" s="162"/>
      <c r="T182" s="164">
        <f>SUM(T183:T192)</f>
        <v>0</v>
      </c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R182" s="157" t="s">
        <v>76</v>
      </c>
      <c r="AT182" s="165" t="s">
        <v>68</v>
      </c>
      <c r="AU182" s="165" t="s">
        <v>69</v>
      </c>
      <c r="AY182" s="157" t="s">
        <v>122</v>
      </c>
      <c r="BK182" s="166">
        <f>SUM(BK183:BK192)</f>
        <v>0</v>
      </c>
    </row>
    <row r="183" s="2" customFormat="1" ht="16.5" customHeight="1">
      <c r="A183" s="37"/>
      <c r="B183" s="167"/>
      <c r="C183" s="168" t="s">
        <v>326</v>
      </c>
      <c r="D183" s="168" t="s">
        <v>123</v>
      </c>
      <c r="E183" s="169" t="s">
        <v>239</v>
      </c>
      <c r="F183" s="170" t="s">
        <v>240</v>
      </c>
      <c r="G183" s="171" t="s">
        <v>241</v>
      </c>
      <c r="H183" s="172">
        <v>1</v>
      </c>
      <c r="I183" s="173"/>
      <c r="J183" s="174">
        <f>ROUND(I183*H183,2)</f>
        <v>0</v>
      </c>
      <c r="K183" s="175"/>
      <c r="L183" s="38"/>
      <c r="M183" s="176" t="s">
        <v>3</v>
      </c>
      <c r="N183" s="177" t="s">
        <v>40</v>
      </c>
      <c r="O183" s="71"/>
      <c r="P183" s="178">
        <f>O183*H183</f>
        <v>0</v>
      </c>
      <c r="Q183" s="178">
        <v>0</v>
      </c>
      <c r="R183" s="178">
        <f>Q183*H183</f>
        <v>0</v>
      </c>
      <c r="S183" s="178">
        <v>0</v>
      </c>
      <c r="T183" s="17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0" t="s">
        <v>127</v>
      </c>
      <c r="AT183" s="180" t="s">
        <v>123</v>
      </c>
      <c r="AU183" s="180" t="s">
        <v>76</v>
      </c>
      <c r="AY183" s="18" t="s">
        <v>122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18" t="s">
        <v>76</v>
      </c>
      <c r="BK183" s="181">
        <f>ROUND(I183*H183,2)</f>
        <v>0</v>
      </c>
      <c r="BL183" s="18" t="s">
        <v>127</v>
      </c>
      <c r="BM183" s="180" t="s">
        <v>327</v>
      </c>
    </row>
    <row r="184" s="2" customFormat="1">
      <c r="A184" s="37"/>
      <c r="B184" s="38"/>
      <c r="C184" s="37"/>
      <c r="D184" s="182" t="s">
        <v>129</v>
      </c>
      <c r="E184" s="37"/>
      <c r="F184" s="183" t="s">
        <v>240</v>
      </c>
      <c r="G184" s="37"/>
      <c r="H184" s="37"/>
      <c r="I184" s="184"/>
      <c r="J184" s="37"/>
      <c r="K184" s="37"/>
      <c r="L184" s="38"/>
      <c r="M184" s="185"/>
      <c r="N184" s="186"/>
      <c r="O184" s="71"/>
      <c r="P184" s="71"/>
      <c r="Q184" s="71"/>
      <c r="R184" s="71"/>
      <c r="S184" s="71"/>
      <c r="T184" s="72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129</v>
      </c>
      <c r="AU184" s="18" t="s">
        <v>76</v>
      </c>
    </row>
    <row r="185" s="2" customFormat="1" ht="16.5" customHeight="1">
      <c r="A185" s="37"/>
      <c r="B185" s="167"/>
      <c r="C185" s="168" t="s">
        <v>328</v>
      </c>
      <c r="D185" s="168" t="s">
        <v>123</v>
      </c>
      <c r="E185" s="169" t="s">
        <v>244</v>
      </c>
      <c r="F185" s="170" t="s">
        <v>245</v>
      </c>
      <c r="G185" s="171" t="s">
        <v>241</v>
      </c>
      <c r="H185" s="172">
        <v>1</v>
      </c>
      <c r="I185" s="173"/>
      <c r="J185" s="174">
        <f>ROUND(I185*H185,2)</f>
        <v>0</v>
      </c>
      <c r="K185" s="175"/>
      <c r="L185" s="38"/>
      <c r="M185" s="176" t="s">
        <v>3</v>
      </c>
      <c r="N185" s="177" t="s">
        <v>40</v>
      </c>
      <c r="O185" s="71"/>
      <c r="P185" s="178">
        <f>O185*H185</f>
        <v>0</v>
      </c>
      <c r="Q185" s="178">
        <v>0</v>
      </c>
      <c r="R185" s="178">
        <f>Q185*H185</f>
        <v>0</v>
      </c>
      <c r="S185" s="178">
        <v>0</v>
      </c>
      <c r="T185" s="17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0" t="s">
        <v>127</v>
      </c>
      <c r="AT185" s="180" t="s">
        <v>123</v>
      </c>
      <c r="AU185" s="180" t="s">
        <v>76</v>
      </c>
      <c r="AY185" s="18" t="s">
        <v>122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18" t="s">
        <v>76</v>
      </c>
      <c r="BK185" s="181">
        <f>ROUND(I185*H185,2)</f>
        <v>0</v>
      </c>
      <c r="BL185" s="18" t="s">
        <v>127</v>
      </c>
      <c r="BM185" s="180" t="s">
        <v>329</v>
      </c>
    </row>
    <row r="186" s="2" customFormat="1">
      <c r="A186" s="37"/>
      <c r="B186" s="38"/>
      <c r="C186" s="37"/>
      <c r="D186" s="182" t="s">
        <v>129</v>
      </c>
      <c r="E186" s="37"/>
      <c r="F186" s="183" t="s">
        <v>245</v>
      </c>
      <c r="G186" s="37"/>
      <c r="H186" s="37"/>
      <c r="I186" s="184"/>
      <c r="J186" s="37"/>
      <c r="K186" s="37"/>
      <c r="L186" s="38"/>
      <c r="M186" s="185"/>
      <c r="N186" s="186"/>
      <c r="O186" s="71"/>
      <c r="P186" s="71"/>
      <c r="Q186" s="71"/>
      <c r="R186" s="71"/>
      <c r="S186" s="71"/>
      <c r="T186" s="72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8" t="s">
        <v>129</v>
      </c>
      <c r="AU186" s="18" t="s">
        <v>76</v>
      </c>
    </row>
    <row r="187" s="2" customFormat="1" ht="16.5" customHeight="1">
      <c r="A187" s="37"/>
      <c r="B187" s="167"/>
      <c r="C187" s="168" t="s">
        <v>330</v>
      </c>
      <c r="D187" s="168" t="s">
        <v>123</v>
      </c>
      <c r="E187" s="169" t="s">
        <v>248</v>
      </c>
      <c r="F187" s="170" t="s">
        <v>249</v>
      </c>
      <c r="G187" s="171" t="s">
        <v>241</v>
      </c>
      <c r="H187" s="172">
        <v>1</v>
      </c>
      <c r="I187" s="173"/>
      <c r="J187" s="174">
        <f>ROUND(I187*H187,2)</f>
        <v>0</v>
      </c>
      <c r="K187" s="175"/>
      <c r="L187" s="38"/>
      <c r="M187" s="176" t="s">
        <v>3</v>
      </c>
      <c r="N187" s="177" t="s">
        <v>40</v>
      </c>
      <c r="O187" s="71"/>
      <c r="P187" s="178">
        <f>O187*H187</f>
        <v>0</v>
      </c>
      <c r="Q187" s="178">
        <v>0</v>
      </c>
      <c r="R187" s="178">
        <f>Q187*H187</f>
        <v>0</v>
      </c>
      <c r="S187" s="178">
        <v>0</v>
      </c>
      <c r="T187" s="179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0" t="s">
        <v>127</v>
      </c>
      <c r="AT187" s="180" t="s">
        <v>123</v>
      </c>
      <c r="AU187" s="180" t="s">
        <v>76</v>
      </c>
      <c r="AY187" s="18" t="s">
        <v>122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8" t="s">
        <v>76</v>
      </c>
      <c r="BK187" s="181">
        <f>ROUND(I187*H187,2)</f>
        <v>0</v>
      </c>
      <c r="BL187" s="18" t="s">
        <v>127</v>
      </c>
      <c r="BM187" s="180" t="s">
        <v>331</v>
      </c>
    </row>
    <row r="188" s="2" customFormat="1">
      <c r="A188" s="37"/>
      <c r="B188" s="38"/>
      <c r="C188" s="37"/>
      <c r="D188" s="182" t="s">
        <v>129</v>
      </c>
      <c r="E188" s="37"/>
      <c r="F188" s="183" t="s">
        <v>249</v>
      </c>
      <c r="G188" s="37"/>
      <c r="H188" s="37"/>
      <c r="I188" s="184"/>
      <c r="J188" s="37"/>
      <c r="K188" s="37"/>
      <c r="L188" s="38"/>
      <c r="M188" s="185"/>
      <c r="N188" s="186"/>
      <c r="O188" s="71"/>
      <c r="P188" s="71"/>
      <c r="Q188" s="71"/>
      <c r="R188" s="71"/>
      <c r="S188" s="71"/>
      <c r="T188" s="72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8" t="s">
        <v>129</v>
      </c>
      <c r="AU188" s="18" t="s">
        <v>76</v>
      </c>
    </row>
    <row r="189" s="2" customFormat="1" ht="16.5" customHeight="1">
      <c r="A189" s="37"/>
      <c r="B189" s="167"/>
      <c r="C189" s="168" t="s">
        <v>332</v>
      </c>
      <c r="D189" s="168" t="s">
        <v>123</v>
      </c>
      <c r="E189" s="169" t="s">
        <v>252</v>
      </c>
      <c r="F189" s="170" t="s">
        <v>253</v>
      </c>
      <c r="G189" s="171" t="s">
        <v>241</v>
      </c>
      <c r="H189" s="172">
        <v>1</v>
      </c>
      <c r="I189" s="173"/>
      <c r="J189" s="174">
        <f>ROUND(I189*H189,2)</f>
        <v>0</v>
      </c>
      <c r="K189" s="175"/>
      <c r="L189" s="38"/>
      <c r="M189" s="176" t="s">
        <v>3</v>
      </c>
      <c r="N189" s="177" t="s">
        <v>40</v>
      </c>
      <c r="O189" s="71"/>
      <c r="P189" s="178">
        <f>O189*H189</f>
        <v>0</v>
      </c>
      <c r="Q189" s="178">
        <v>0</v>
      </c>
      <c r="R189" s="178">
        <f>Q189*H189</f>
        <v>0</v>
      </c>
      <c r="S189" s="178">
        <v>0</v>
      </c>
      <c r="T189" s="179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0" t="s">
        <v>127</v>
      </c>
      <c r="AT189" s="180" t="s">
        <v>123</v>
      </c>
      <c r="AU189" s="180" t="s">
        <v>76</v>
      </c>
      <c r="AY189" s="18" t="s">
        <v>122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8" t="s">
        <v>76</v>
      </c>
      <c r="BK189" s="181">
        <f>ROUND(I189*H189,2)</f>
        <v>0</v>
      </c>
      <c r="BL189" s="18" t="s">
        <v>127</v>
      </c>
      <c r="BM189" s="180" t="s">
        <v>333</v>
      </c>
    </row>
    <row r="190" s="2" customFormat="1">
      <c r="A190" s="37"/>
      <c r="B190" s="38"/>
      <c r="C190" s="37"/>
      <c r="D190" s="182" t="s">
        <v>129</v>
      </c>
      <c r="E190" s="37"/>
      <c r="F190" s="183" t="s">
        <v>253</v>
      </c>
      <c r="G190" s="37"/>
      <c r="H190" s="37"/>
      <c r="I190" s="184"/>
      <c r="J190" s="37"/>
      <c r="K190" s="37"/>
      <c r="L190" s="38"/>
      <c r="M190" s="185"/>
      <c r="N190" s="186"/>
      <c r="O190" s="71"/>
      <c r="P190" s="71"/>
      <c r="Q190" s="71"/>
      <c r="R190" s="71"/>
      <c r="S190" s="71"/>
      <c r="T190" s="72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129</v>
      </c>
      <c r="AU190" s="18" t="s">
        <v>76</v>
      </c>
    </row>
    <row r="191" s="2" customFormat="1" ht="16.5" customHeight="1">
      <c r="A191" s="37"/>
      <c r="B191" s="167"/>
      <c r="C191" s="168" t="s">
        <v>334</v>
      </c>
      <c r="D191" s="168" t="s">
        <v>123</v>
      </c>
      <c r="E191" s="169" t="s">
        <v>256</v>
      </c>
      <c r="F191" s="170" t="s">
        <v>257</v>
      </c>
      <c r="G191" s="171" t="s">
        <v>241</v>
      </c>
      <c r="H191" s="172">
        <v>1</v>
      </c>
      <c r="I191" s="173"/>
      <c r="J191" s="174">
        <f>ROUND(I191*H191,2)</f>
        <v>0</v>
      </c>
      <c r="K191" s="175"/>
      <c r="L191" s="38"/>
      <c r="M191" s="176" t="s">
        <v>3</v>
      </c>
      <c r="N191" s="177" t="s">
        <v>40</v>
      </c>
      <c r="O191" s="71"/>
      <c r="P191" s="178">
        <f>O191*H191</f>
        <v>0</v>
      </c>
      <c r="Q191" s="178">
        <v>0</v>
      </c>
      <c r="R191" s="178">
        <f>Q191*H191</f>
        <v>0</v>
      </c>
      <c r="S191" s="178">
        <v>0</v>
      </c>
      <c r="T191" s="17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0" t="s">
        <v>127</v>
      </c>
      <c r="AT191" s="180" t="s">
        <v>123</v>
      </c>
      <c r="AU191" s="180" t="s">
        <v>76</v>
      </c>
      <c r="AY191" s="18" t="s">
        <v>122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8" t="s">
        <v>76</v>
      </c>
      <c r="BK191" s="181">
        <f>ROUND(I191*H191,2)</f>
        <v>0</v>
      </c>
      <c r="BL191" s="18" t="s">
        <v>127</v>
      </c>
      <c r="BM191" s="180" t="s">
        <v>335</v>
      </c>
    </row>
    <row r="192" s="2" customFormat="1">
      <c r="A192" s="37"/>
      <c r="B192" s="38"/>
      <c r="C192" s="37"/>
      <c r="D192" s="182" t="s">
        <v>129</v>
      </c>
      <c r="E192" s="37"/>
      <c r="F192" s="183" t="s">
        <v>257</v>
      </c>
      <c r="G192" s="37"/>
      <c r="H192" s="37"/>
      <c r="I192" s="184"/>
      <c r="J192" s="37"/>
      <c r="K192" s="37"/>
      <c r="L192" s="38"/>
      <c r="M192" s="197"/>
      <c r="N192" s="198"/>
      <c r="O192" s="199"/>
      <c r="P192" s="199"/>
      <c r="Q192" s="199"/>
      <c r="R192" s="199"/>
      <c r="S192" s="199"/>
      <c r="T192" s="200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8" t="s">
        <v>129</v>
      </c>
      <c r="AU192" s="18" t="s">
        <v>76</v>
      </c>
    </row>
    <row r="193" s="2" customFormat="1" ht="6.96" customHeight="1">
      <c r="A193" s="37"/>
      <c r="B193" s="54"/>
      <c r="C193" s="55"/>
      <c r="D193" s="55"/>
      <c r="E193" s="55"/>
      <c r="F193" s="55"/>
      <c r="G193" s="55"/>
      <c r="H193" s="55"/>
      <c r="I193" s="55"/>
      <c r="J193" s="55"/>
      <c r="K193" s="55"/>
      <c r="L193" s="38"/>
      <c r="M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</row>
  </sheetData>
  <autoFilter ref="C91:K19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102" r:id="rId1" display="https://podminky.urs.cz/item/CS_URS_2021_01/113154123"/>
    <hyperlink ref="F105" r:id="rId2" display="https://podminky.urs.cz/item/CS_URS_2021_01/122252203"/>
    <hyperlink ref="F108" r:id="rId3" display="https://podminky.urs.cz/item/CS_URS_2021_01/181152302"/>
    <hyperlink ref="F111" r:id="rId4" display="https://podminky.urs.cz/item/CS_URS_2021_01/162751117"/>
    <hyperlink ref="F114" r:id="rId5" display="https://podminky.urs.cz/item/CS_URS_2021_01/171201201"/>
    <hyperlink ref="F117" r:id="rId6" display="https://podminky.urs.cz/item/CS_URS_2021_01/171201231"/>
    <hyperlink ref="F122" r:id="rId7" display="https://podminky.urs.cz/item/CS_URS_2021_01/569251111"/>
    <hyperlink ref="F127" r:id="rId8" display="https://podminky.urs.cz/item/CS_URS_2021_01/564861111"/>
    <hyperlink ref="F130" r:id="rId9" display="https://podminky.urs.cz/item/CS_URS_2021_01/567122112"/>
    <hyperlink ref="F133" r:id="rId10" display="https://podminky.urs.cz/item/CS_URS_2021_01/573111111"/>
    <hyperlink ref="F136" r:id="rId11" display="https://podminky.urs.cz/item/CS_URS_2022_02/565135121"/>
    <hyperlink ref="F139" r:id="rId12" display="https://podminky.urs.cz/item/CS_URS_2021_01/573211111"/>
    <hyperlink ref="F142" r:id="rId13" display="https://podminky.urs.cz/item/CS_URS_2022_02/577144141"/>
    <hyperlink ref="F146" r:id="rId14" display="https://podminky.urs.cz/item/CS_URS_2021_01/914511112"/>
    <hyperlink ref="F151" r:id="rId15" display="https://podminky.urs.cz/item/CS_URS_2021_01/914111111"/>
    <hyperlink ref="F156" r:id="rId16" display="https://podminky.urs.cz/item/CS_URS_2021_01/912211111"/>
    <hyperlink ref="F162" r:id="rId17" display="https://podminky.urs.cz/item/CS_URS_2021_01/938909612"/>
    <hyperlink ref="F166" r:id="rId18" display="https://podminky.urs.cz/item/CS_URS_2021_01/998225111"/>
    <hyperlink ref="F170" r:id="rId19" display="https://podminky.urs.cz/item/CS_URS_2021_01/997221611"/>
    <hyperlink ref="F173" r:id="rId20" display="https://podminky.urs.cz/item/CS_URS_2021_01/997013501"/>
    <hyperlink ref="F176" r:id="rId21" display="https://podminky.urs.cz/item/CS_URS_2021_01/997013509"/>
    <hyperlink ref="F181" r:id="rId22" display="https://podminky.urs.cz/item/CS_URS_2021_01/99701387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78</v>
      </c>
    </row>
    <row r="4" s="1" customFormat="1" ht="24.96" customHeight="1">
      <c r="B4" s="21"/>
      <c r="D4" s="22" t="s">
        <v>93</v>
      </c>
      <c r="L4" s="21"/>
      <c r="M4" s="122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17</v>
      </c>
      <c r="L6" s="21"/>
    </row>
    <row r="7" s="1" customFormat="1" ht="16.5" customHeight="1">
      <c r="B7" s="21"/>
      <c r="E7" s="123" t="str">
        <f>'Rekapitulace stavby'!K6</f>
        <v>Polní cesty v k.ú. Křenov u Kájova</v>
      </c>
      <c r="F7" s="31"/>
      <c r="G7" s="31"/>
      <c r="H7" s="31"/>
      <c r="L7" s="21"/>
    </row>
    <row r="8" s="1" customFormat="1" ht="12" customHeight="1">
      <c r="B8" s="21"/>
      <c r="D8" s="31" t="s">
        <v>94</v>
      </c>
      <c r="L8" s="21"/>
    </row>
    <row r="9" s="2" customFormat="1" ht="16.5" customHeight="1">
      <c r="A9" s="37"/>
      <c r="B9" s="38"/>
      <c r="C9" s="37"/>
      <c r="D9" s="37"/>
      <c r="E9" s="123" t="s">
        <v>336</v>
      </c>
      <c r="F9" s="37"/>
      <c r="G9" s="37"/>
      <c r="H9" s="37"/>
      <c r="I9" s="37"/>
      <c r="J9" s="37"/>
      <c r="K9" s="37"/>
      <c r="L9" s="12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96</v>
      </c>
      <c r="E10" s="37"/>
      <c r="F10" s="37"/>
      <c r="G10" s="37"/>
      <c r="H10" s="37"/>
      <c r="I10" s="37"/>
      <c r="J10" s="37"/>
      <c r="K10" s="37"/>
      <c r="L10" s="12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61" t="s">
        <v>337</v>
      </c>
      <c r="F11" s="37"/>
      <c r="G11" s="37"/>
      <c r="H11" s="37"/>
      <c r="I11" s="37"/>
      <c r="J11" s="37"/>
      <c r="K11" s="37"/>
      <c r="L11" s="12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12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19</v>
      </c>
      <c r="E13" s="37"/>
      <c r="F13" s="26" t="s">
        <v>3</v>
      </c>
      <c r="G13" s="37"/>
      <c r="H13" s="37"/>
      <c r="I13" s="31" t="s">
        <v>20</v>
      </c>
      <c r="J13" s="26" t="s">
        <v>3</v>
      </c>
      <c r="K13" s="37"/>
      <c r="L13" s="12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21</v>
      </c>
      <c r="E14" s="37"/>
      <c r="F14" s="26" t="s">
        <v>22</v>
      </c>
      <c r="G14" s="37"/>
      <c r="H14" s="37"/>
      <c r="I14" s="31" t="s">
        <v>23</v>
      </c>
      <c r="J14" s="63" t="str">
        <f>'Rekapitulace stavby'!AN8</f>
        <v>25. 3. 2021</v>
      </c>
      <c r="K14" s="37"/>
      <c r="L14" s="12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12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25</v>
      </c>
      <c r="E16" s="37"/>
      <c r="F16" s="37"/>
      <c r="G16" s="37"/>
      <c r="H16" s="37"/>
      <c r="I16" s="31" t="s">
        <v>26</v>
      </c>
      <c r="J16" s="26" t="s">
        <v>3</v>
      </c>
      <c r="K16" s="37"/>
      <c r="L16" s="12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">
        <v>22</v>
      </c>
      <c r="F17" s="37"/>
      <c r="G17" s="37"/>
      <c r="H17" s="37"/>
      <c r="I17" s="31" t="s">
        <v>27</v>
      </c>
      <c r="J17" s="26" t="s">
        <v>3</v>
      </c>
      <c r="K17" s="37"/>
      <c r="L17" s="12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12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28</v>
      </c>
      <c r="E19" s="37"/>
      <c r="F19" s="37"/>
      <c r="G19" s="37"/>
      <c r="H19" s="37"/>
      <c r="I19" s="31" t="s">
        <v>26</v>
      </c>
      <c r="J19" s="32" t="str">
        <f>'Rekapitulace stavby'!AN13</f>
        <v>Vyplň údaj</v>
      </c>
      <c r="K19" s="37"/>
      <c r="L19" s="12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'Rekapitulace stavby'!E14</f>
        <v>Vyplň údaj</v>
      </c>
      <c r="F20" s="26"/>
      <c r="G20" s="26"/>
      <c r="H20" s="26"/>
      <c r="I20" s="31" t="s">
        <v>27</v>
      </c>
      <c r="J20" s="32" t="str">
        <f>'Rekapitulace stavby'!AN14</f>
        <v>Vyplň údaj</v>
      </c>
      <c r="K20" s="37"/>
      <c r="L20" s="12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12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30</v>
      </c>
      <c r="E22" s="37"/>
      <c r="F22" s="37"/>
      <c r="G22" s="37"/>
      <c r="H22" s="37"/>
      <c r="I22" s="31" t="s">
        <v>26</v>
      </c>
      <c r="J22" s="26" t="s">
        <v>3</v>
      </c>
      <c r="K22" s="37"/>
      <c r="L22" s="12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">
        <v>22</v>
      </c>
      <c r="F23" s="37"/>
      <c r="G23" s="37"/>
      <c r="H23" s="37"/>
      <c r="I23" s="31" t="s">
        <v>27</v>
      </c>
      <c r="J23" s="26" t="s">
        <v>3</v>
      </c>
      <c r="K23" s="37"/>
      <c r="L23" s="12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12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32</v>
      </c>
      <c r="E25" s="37"/>
      <c r="F25" s="37"/>
      <c r="G25" s="37"/>
      <c r="H25" s="37"/>
      <c r="I25" s="31" t="s">
        <v>26</v>
      </c>
      <c r="J25" s="26" t="s">
        <v>3</v>
      </c>
      <c r="K25" s="37"/>
      <c r="L25" s="12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">
        <v>22</v>
      </c>
      <c r="F26" s="37"/>
      <c r="G26" s="37"/>
      <c r="H26" s="37"/>
      <c r="I26" s="31" t="s">
        <v>27</v>
      </c>
      <c r="J26" s="26" t="s">
        <v>3</v>
      </c>
      <c r="K26" s="37"/>
      <c r="L26" s="12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12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33</v>
      </c>
      <c r="E28" s="37"/>
      <c r="F28" s="37"/>
      <c r="G28" s="37"/>
      <c r="H28" s="37"/>
      <c r="I28" s="37"/>
      <c r="J28" s="37"/>
      <c r="K28" s="37"/>
      <c r="L28" s="12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25"/>
      <c r="B29" s="126"/>
      <c r="C29" s="125"/>
      <c r="D29" s="125"/>
      <c r="E29" s="35" t="s">
        <v>3</v>
      </c>
      <c r="F29" s="35"/>
      <c r="G29" s="35"/>
      <c r="H29" s="35"/>
      <c r="I29" s="125"/>
      <c r="J29" s="125"/>
      <c r="K29" s="125"/>
      <c r="L29" s="127"/>
      <c r="S29" s="125"/>
      <c r="T29" s="125"/>
      <c r="U29" s="125"/>
      <c r="V29" s="125"/>
      <c r="W29" s="125"/>
      <c r="X29" s="125"/>
      <c r="Y29" s="125"/>
      <c r="Z29" s="125"/>
      <c r="AA29" s="125"/>
      <c r="AB29" s="125"/>
      <c r="AC29" s="125"/>
      <c r="AD29" s="125"/>
      <c r="AE29" s="125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12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3"/>
      <c r="E31" s="83"/>
      <c r="F31" s="83"/>
      <c r="G31" s="83"/>
      <c r="H31" s="83"/>
      <c r="I31" s="83"/>
      <c r="J31" s="83"/>
      <c r="K31" s="83"/>
      <c r="L31" s="12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28" t="s">
        <v>35</v>
      </c>
      <c r="E32" s="37"/>
      <c r="F32" s="37"/>
      <c r="G32" s="37"/>
      <c r="H32" s="37"/>
      <c r="I32" s="37"/>
      <c r="J32" s="89">
        <f>ROUND(J92, 2)</f>
        <v>0</v>
      </c>
      <c r="K32" s="37"/>
      <c r="L32" s="12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83"/>
      <c r="E33" s="83"/>
      <c r="F33" s="83"/>
      <c r="G33" s="83"/>
      <c r="H33" s="83"/>
      <c r="I33" s="83"/>
      <c r="J33" s="83"/>
      <c r="K33" s="83"/>
      <c r="L33" s="12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37</v>
      </c>
      <c r="G34" s="37"/>
      <c r="H34" s="37"/>
      <c r="I34" s="42" t="s">
        <v>36</v>
      </c>
      <c r="J34" s="42" t="s">
        <v>38</v>
      </c>
      <c r="K34" s="37"/>
      <c r="L34" s="12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29" t="s">
        <v>39</v>
      </c>
      <c r="E35" s="31" t="s">
        <v>40</v>
      </c>
      <c r="F35" s="130">
        <f>ROUND((SUM(BE92:BE271)),  2)</f>
        <v>0</v>
      </c>
      <c r="G35" s="37"/>
      <c r="H35" s="37"/>
      <c r="I35" s="131">
        <v>0.20999999999999999</v>
      </c>
      <c r="J35" s="130">
        <f>ROUND(((SUM(BE92:BE271))*I35),  2)</f>
        <v>0</v>
      </c>
      <c r="K35" s="37"/>
      <c r="L35" s="12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31" t="s">
        <v>41</v>
      </c>
      <c r="F36" s="130">
        <f>ROUND((SUM(BF92:BF271)),  2)</f>
        <v>0</v>
      </c>
      <c r="G36" s="37"/>
      <c r="H36" s="37"/>
      <c r="I36" s="131">
        <v>0.14999999999999999</v>
      </c>
      <c r="J36" s="130">
        <f>ROUND(((SUM(BF92:BF271))*I36),  2)</f>
        <v>0</v>
      </c>
      <c r="K36" s="37"/>
      <c r="L36" s="12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30">
        <f>ROUND((SUM(BG92:BG271)),  2)</f>
        <v>0</v>
      </c>
      <c r="G37" s="37"/>
      <c r="H37" s="37"/>
      <c r="I37" s="131">
        <v>0.20999999999999999</v>
      </c>
      <c r="J37" s="130">
        <f>0</f>
        <v>0</v>
      </c>
      <c r="K37" s="37"/>
      <c r="L37" s="12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43</v>
      </c>
      <c r="F38" s="130">
        <f>ROUND((SUM(BH92:BH271)),  2)</f>
        <v>0</v>
      </c>
      <c r="G38" s="37"/>
      <c r="H38" s="37"/>
      <c r="I38" s="131">
        <v>0.14999999999999999</v>
      </c>
      <c r="J38" s="130">
        <f>0</f>
        <v>0</v>
      </c>
      <c r="K38" s="37"/>
      <c r="L38" s="12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31" t="s">
        <v>44</v>
      </c>
      <c r="F39" s="130">
        <f>ROUND((SUM(BI92:BI271)),  2)</f>
        <v>0</v>
      </c>
      <c r="G39" s="37"/>
      <c r="H39" s="37"/>
      <c r="I39" s="131">
        <v>0</v>
      </c>
      <c r="J39" s="130">
        <f>0</f>
        <v>0</v>
      </c>
      <c r="K39" s="37"/>
      <c r="L39" s="12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12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32"/>
      <c r="D41" s="133" t="s">
        <v>45</v>
      </c>
      <c r="E41" s="75"/>
      <c r="F41" s="75"/>
      <c r="G41" s="134" t="s">
        <v>46</v>
      </c>
      <c r="H41" s="135" t="s">
        <v>47</v>
      </c>
      <c r="I41" s="75"/>
      <c r="J41" s="136">
        <f>SUM(J32:J39)</f>
        <v>0</v>
      </c>
      <c r="K41" s="137"/>
      <c r="L41" s="124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54"/>
      <c r="C42" s="55"/>
      <c r="D42" s="55"/>
      <c r="E42" s="55"/>
      <c r="F42" s="55"/>
      <c r="G42" s="55"/>
      <c r="H42" s="55"/>
      <c r="I42" s="55"/>
      <c r="J42" s="55"/>
      <c r="K42" s="55"/>
      <c r="L42" s="124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56"/>
      <c r="C46" s="57"/>
      <c r="D46" s="57"/>
      <c r="E46" s="57"/>
      <c r="F46" s="57"/>
      <c r="G46" s="57"/>
      <c r="H46" s="57"/>
      <c r="I46" s="57"/>
      <c r="J46" s="57"/>
      <c r="K46" s="57"/>
      <c r="L46" s="124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98</v>
      </c>
      <c r="D47" s="37"/>
      <c r="E47" s="37"/>
      <c r="F47" s="37"/>
      <c r="G47" s="37"/>
      <c r="H47" s="37"/>
      <c r="I47" s="37"/>
      <c r="J47" s="37"/>
      <c r="K47" s="37"/>
      <c r="L47" s="124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7"/>
      <c r="D48" s="37"/>
      <c r="E48" s="37"/>
      <c r="F48" s="37"/>
      <c r="G48" s="37"/>
      <c r="H48" s="37"/>
      <c r="I48" s="37"/>
      <c r="J48" s="37"/>
      <c r="K48" s="37"/>
      <c r="L48" s="124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17</v>
      </c>
      <c r="D49" s="37"/>
      <c r="E49" s="37"/>
      <c r="F49" s="37"/>
      <c r="G49" s="37"/>
      <c r="H49" s="37"/>
      <c r="I49" s="37"/>
      <c r="J49" s="37"/>
      <c r="K49" s="37"/>
      <c r="L49" s="124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7"/>
      <c r="D50" s="37"/>
      <c r="E50" s="123" t="str">
        <f>E7</f>
        <v>Polní cesty v k.ú. Křenov u Kájova</v>
      </c>
      <c r="F50" s="31"/>
      <c r="G50" s="31"/>
      <c r="H50" s="31"/>
      <c r="I50" s="37"/>
      <c r="J50" s="37"/>
      <c r="K50" s="37"/>
      <c r="L50" s="124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1"/>
      <c r="C51" s="31" t="s">
        <v>94</v>
      </c>
      <c r="L51" s="21"/>
    </row>
    <row r="52" s="2" customFormat="1" ht="16.5" customHeight="1">
      <c r="A52" s="37"/>
      <c r="B52" s="38"/>
      <c r="C52" s="37"/>
      <c r="D52" s="37"/>
      <c r="E52" s="123" t="s">
        <v>336</v>
      </c>
      <c r="F52" s="37"/>
      <c r="G52" s="37"/>
      <c r="H52" s="37"/>
      <c r="I52" s="37"/>
      <c r="J52" s="37"/>
      <c r="K52" s="37"/>
      <c r="L52" s="124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96</v>
      </c>
      <c r="D53" s="37"/>
      <c r="E53" s="37"/>
      <c r="F53" s="37"/>
      <c r="G53" s="37"/>
      <c r="H53" s="37"/>
      <c r="I53" s="37"/>
      <c r="J53" s="37"/>
      <c r="K53" s="37"/>
      <c r="L53" s="124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7"/>
      <c r="D54" s="37"/>
      <c r="E54" s="61" t="str">
        <f>E11</f>
        <v>C1667-1 - 0,00-0,768</v>
      </c>
      <c r="F54" s="37"/>
      <c r="G54" s="37"/>
      <c r="H54" s="37"/>
      <c r="I54" s="37"/>
      <c r="J54" s="37"/>
      <c r="K54" s="37"/>
      <c r="L54" s="124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7"/>
      <c r="D55" s="37"/>
      <c r="E55" s="37"/>
      <c r="F55" s="37"/>
      <c r="G55" s="37"/>
      <c r="H55" s="37"/>
      <c r="I55" s="37"/>
      <c r="J55" s="37"/>
      <c r="K55" s="37"/>
      <c r="L55" s="124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7"/>
      <c r="E56" s="37"/>
      <c r="F56" s="26" t="str">
        <f>F14</f>
        <v xml:space="preserve"> </v>
      </c>
      <c r="G56" s="37"/>
      <c r="H56" s="37"/>
      <c r="I56" s="31" t="s">
        <v>23</v>
      </c>
      <c r="J56" s="63" t="str">
        <f>IF(J14="","",J14)</f>
        <v>25. 3. 2021</v>
      </c>
      <c r="K56" s="37"/>
      <c r="L56" s="124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7"/>
      <c r="D57" s="37"/>
      <c r="E57" s="37"/>
      <c r="F57" s="37"/>
      <c r="G57" s="37"/>
      <c r="H57" s="37"/>
      <c r="I57" s="37"/>
      <c r="J57" s="37"/>
      <c r="K57" s="37"/>
      <c r="L57" s="124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7"/>
      <c r="E58" s="37"/>
      <c r="F58" s="26" t="str">
        <f>E17</f>
        <v xml:space="preserve"> </v>
      </c>
      <c r="G58" s="37"/>
      <c r="H58" s="37"/>
      <c r="I58" s="31" t="s">
        <v>30</v>
      </c>
      <c r="J58" s="35" t="str">
        <f>E23</f>
        <v xml:space="preserve"> </v>
      </c>
      <c r="K58" s="37"/>
      <c r="L58" s="124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28</v>
      </c>
      <c r="D59" s="37"/>
      <c r="E59" s="37"/>
      <c r="F59" s="26" t="str">
        <f>IF(E20="","",E20)</f>
        <v>Vyplň údaj</v>
      </c>
      <c r="G59" s="37"/>
      <c r="H59" s="37"/>
      <c r="I59" s="31" t="s">
        <v>32</v>
      </c>
      <c r="J59" s="35" t="str">
        <f>E26</f>
        <v xml:space="preserve"> </v>
      </c>
      <c r="K59" s="37"/>
      <c r="L59" s="124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7"/>
      <c r="D60" s="37"/>
      <c r="E60" s="37"/>
      <c r="F60" s="37"/>
      <c r="G60" s="37"/>
      <c r="H60" s="37"/>
      <c r="I60" s="37"/>
      <c r="J60" s="37"/>
      <c r="K60" s="37"/>
      <c r="L60" s="124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38" t="s">
        <v>99</v>
      </c>
      <c r="D61" s="132"/>
      <c r="E61" s="132"/>
      <c r="F61" s="132"/>
      <c r="G61" s="132"/>
      <c r="H61" s="132"/>
      <c r="I61" s="132"/>
      <c r="J61" s="139" t="s">
        <v>100</v>
      </c>
      <c r="K61" s="132"/>
      <c r="L61" s="12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7"/>
      <c r="D62" s="37"/>
      <c r="E62" s="37"/>
      <c r="F62" s="37"/>
      <c r="G62" s="37"/>
      <c r="H62" s="37"/>
      <c r="I62" s="37"/>
      <c r="J62" s="37"/>
      <c r="K62" s="37"/>
      <c r="L62" s="124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40" t="s">
        <v>67</v>
      </c>
      <c r="D63" s="37"/>
      <c r="E63" s="37"/>
      <c r="F63" s="37"/>
      <c r="G63" s="37"/>
      <c r="H63" s="37"/>
      <c r="I63" s="37"/>
      <c r="J63" s="89">
        <f>J92</f>
        <v>0</v>
      </c>
      <c r="K63" s="37"/>
      <c r="L63" s="124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8" t="s">
        <v>101</v>
      </c>
    </row>
    <row r="64" s="9" customFormat="1" ht="24.96" customHeight="1">
      <c r="A64" s="9"/>
      <c r="B64" s="141"/>
      <c r="C64" s="9"/>
      <c r="D64" s="142" t="s">
        <v>102</v>
      </c>
      <c r="E64" s="143"/>
      <c r="F64" s="143"/>
      <c r="G64" s="143"/>
      <c r="H64" s="143"/>
      <c r="I64" s="143"/>
      <c r="J64" s="144">
        <f>J93</f>
        <v>0</v>
      </c>
      <c r="K64" s="9"/>
      <c r="L64" s="14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41"/>
      <c r="C65" s="9"/>
      <c r="D65" s="142" t="s">
        <v>103</v>
      </c>
      <c r="E65" s="143"/>
      <c r="F65" s="143"/>
      <c r="G65" s="143"/>
      <c r="H65" s="143"/>
      <c r="I65" s="143"/>
      <c r="J65" s="144">
        <f>J157</f>
        <v>0</v>
      </c>
      <c r="K65" s="9"/>
      <c r="L65" s="14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41"/>
      <c r="C66" s="9"/>
      <c r="D66" s="142" t="s">
        <v>260</v>
      </c>
      <c r="E66" s="143"/>
      <c r="F66" s="143"/>
      <c r="G66" s="143"/>
      <c r="H66" s="143"/>
      <c r="I66" s="143"/>
      <c r="J66" s="144">
        <f>J214</f>
        <v>0</v>
      </c>
      <c r="K66" s="9"/>
      <c r="L66" s="14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41"/>
      <c r="C67" s="9"/>
      <c r="D67" s="142" t="s">
        <v>104</v>
      </c>
      <c r="E67" s="143"/>
      <c r="F67" s="143"/>
      <c r="G67" s="143"/>
      <c r="H67" s="143"/>
      <c r="I67" s="143"/>
      <c r="J67" s="144">
        <f>J235</f>
        <v>0</v>
      </c>
      <c r="K67" s="9"/>
      <c r="L67" s="14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41"/>
      <c r="C68" s="9"/>
      <c r="D68" s="142" t="s">
        <v>105</v>
      </c>
      <c r="E68" s="143"/>
      <c r="F68" s="143"/>
      <c r="G68" s="143"/>
      <c r="H68" s="143"/>
      <c r="I68" s="143"/>
      <c r="J68" s="144">
        <f>J242</f>
        <v>0</v>
      </c>
      <c r="K68" s="9"/>
      <c r="L68" s="14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41"/>
      <c r="C69" s="9"/>
      <c r="D69" s="142" t="s">
        <v>106</v>
      </c>
      <c r="E69" s="143"/>
      <c r="F69" s="143"/>
      <c r="G69" s="143"/>
      <c r="H69" s="143"/>
      <c r="I69" s="143"/>
      <c r="J69" s="144">
        <f>J246</f>
        <v>0</v>
      </c>
      <c r="K69" s="9"/>
      <c r="L69" s="14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41"/>
      <c r="C70" s="9"/>
      <c r="D70" s="142" t="s">
        <v>107</v>
      </c>
      <c r="E70" s="143"/>
      <c r="F70" s="143"/>
      <c r="G70" s="143"/>
      <c r="H70" s="143"/>
      <c r="I70" s="143"/>
      <c r="J70" s="144">
        <f>J261</f>
        <v>0</v>
      </c>
      <c r="K70" s="9"/>
      <c r="L70" s="14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7"/>
      <c r="B71" s="38"/>
      <c r="C71" s="37"/>
      <c r="D71" s="37"/>
      <c r="E71" s="37"/>
      <c r="F71" s="37"/>
      <c r="G71" s="37"/>
      <c r="H71" s="37"/>
      <c r="I71" s="37"/>
      <c r="J71" s="37"/>
      <c r="K71" s="37"/>
      <c r="L71" s="124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54"/>
      <c r="C72" s="55"/>
      <c r="D72" s="55"/>
      <c r="E72" s="55"/>
      <c r="F72" s="55"/>
      <c r="G72" s="55"/>
      <c r="H72" s="55"/>
      <c r="I72" s="55"/>
      <c r="J72" s="55"/>
      <c r="K72" s="55"/>
      <c r="L72" s="124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6" s="2" customFormat="1" ht="6.96" customHeight="1">
      <c r="A76" s="37"/>
      <c r="B76" s="56"/>
      <c r="C76" s="57"/>
      <c r="D76" s="57"/>
      <c r="E76" s="57"/>
      <c r="F76" s="57"/>
      <c r="G76" s="57"/>
      <c r="H76" s="57"/>
      <c r="I76" s="57"/>
      <c r="J76" s="57"/>
      <c r="K76" s="57"/>
      <c r="L76" s="12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24.96" customHeight="1">
      <c r="A77" s="37"/>
      <c r="B77" s="38"/>
      <c r="C77" s="22" t="s">
        <v>108</v>
      </c>
      <c r="D77" s="37"/>
      <c r="E77" s="37"/>
      <c r="F77" s="37"/>
      <c r="G77" s="37"/>
      <c r="H77" s="37"/>
      <c r="I77" s="37"/>
      <c r="J77" s="37"/>
      <c r="K77" s="37"/>
      <c r="L77" s="12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7"/>
      <c r="D78" s="37"/>
      <c r="E78" s="37"/>
      <c r="F78" s="37"/>
      <c r="G78" s="37"/>
      <c r="H78" s="37"/>
      <c r="I78" s="37"/>
      <c r="J78" s="37"/>
      <c r="K78" s="37"/>
      <c r="L78" s="124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17</v>
      </c>
      <c r="D79" s="37"/>
      <c r="E79" s="37"/>
      <c r="F79" s="37"/>
      <c r="G79" s="37"/>
      <c r="H79" s="37"/>
      <c r="I79" s="37"/>
      <c r="J79" s="37"/>
      <c r="K79" s="37"/>
      <c r="L79" s="124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6.5" customHeight="1">
      <c r="A80" s="37"/>
      <c r="B80" s="38"/>
      <c r="C80" s="37"/>
      <c r="D80" s="37"/>
      <c r="E80" s="123" t="str">
        <f>E7</f>
        <v>Polní cesty v k.ú. Křenov u Kájova</v>
      </c>
      <c r="F80" s="31"/>
      <c r="G80" s="31"/>
      <c r="H80" s="31"/>
      <c r="I80" s="37"/>
      <c r="J80" s="37"/>
      <c r="K80" s="37"/>
      <c r="L80" s="124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1" customFormat="1" ht="12" customHeight="1">
      <c r="B81" s="21"/>
      <c r="C81" s="31" t="s">
        <v>94</v>
      </c>
      <c r="L81" s="21"/>
    </row>
    <row r="82" s="2" customFormat="1" ht="16.5" customHeight="1">
      <c r="A82" s="37"/>
      <c r="B82" s="38"/>
      <c r="C82" s="37"/>
      <c r="D82" s="37"/>
      <c r="E82" s="123" t="s">
        <v>336</v>
      </c>
      <c r="F82" s="37"/>
      <c r="G82" s="37"/>
      <c r="H82" s="37"/>
      <c r="I82" s="37"/>
      <c r="J82" s="37"/>
      <c r="K82" s="37"/>
      <c r="L82" s="12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96</v>
      </c>
      <c r="D83" s="37"/>
      <c r="E83" s="37"/>
      <c r="F83" s="37"/>
      <c r="G83" s="37"/>
      <c r="H83" s="37"/>
      <c r="I83" s="37"/>
      <c r="J83" s="37"/>
      <c r="K83" s="37"/>
      <c r="L83" s="12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6.5" customHeight="1">
      <c r="A84" s="37"/>
      <c r="B84" s="38"/>
      <c r="C84" s="37"/>
      <c r="D84" s="37"/>
      <c r="E84" s="61" t="str">
        <f>E11</f>
        <v>C1667-1 - 0,00-0,768</v>
      </c>
      <c r="F84" s="37"/>
      <c r="G84" s="37"/>
      <c r="H84" s="37"/>
      <c r="I84" s="37"/>
      <c r="J84" s="37"/>
      <c r="K84" s="37"/>
      <c r="L84" s="12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6.96" customHeight="1">
      <c r="A85" s="37"/>
      <c r="B85" s="38"/>
      <c r="C85" s="37"/>
      <c r="D85" s="37"/>
      <c r="E85" s="37"/>
      <c r="F85" s="37"/>
      <c r="G85" s="37"/>
      <c r="H85" s="37"/>
      <c r="I85" s="37"/>
      <c r="J85" s="37"/>
      <c r="K85" s="37"/>
      <c r="L85" s="12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21</v>
      </c>
      <c r="D86" s="37"/>
      <c r="E86" s="37"/>
      <c r="F86" s="26" t="str">
        <f>F14</f>
        <v xml:space="preserve"> </v>
      </c>
      <c r="G86" s="37"/>
      <c r="H86" s="37"/>
      <c r="I86" s="31" t="s">
        <v>23</v>
      </c>
      <c r="J86" s="63" t="str">
        <f>IF(J14="","",J14)</f>
        <v>25. 3. 2021</v>
      </c>
      <c r="K86" s="37"/>
      <c r="L86" s="12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6.96" customHeight="1">
      <c r="A87" s="37"/>
      <c r="B87" s="38"/>
      <c r="C87" s="37"/>
      <c r="D87" s="37"/>
      <c r="E87" s="37"/>
      <c r="F87" s="37"/>
      <c r="G87" s="37"/>
      <c r="H87" s="37"/>
      <c r="I87" s="37"/>
      <c r="J87" s="37"/>
      <c r="K87" s="37"/>
      <c r="L87" s="12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5.15" customHeight="1">
      <c r="A88" s="37"/>
      <c r="B88" s="38"/>
      <c r="C88" s="31" t="s">
        <v>25</v>
      </c>
      <c r="D88" s="37"/>
      <c r="E88" s="37"/>
      <c r="F88" s="26" t="str">
        <f>E17</f>
        <v xml:space="preserve"> </v>
      </c>
      <c r="G88" s="37"/>
      <c r="H88" s="37"/>
      <c r="I88" s="31" t="s">
        <v>30</v>
      </c>
      <c r="J88" s="35" t="str">
        <f>E23</f>
        <v xml:space="preserve"> </v>
      </c>
      <c r="K88" s="37"/>
      <c r="L88" s="12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28</v>
      </c>
      <c r="D89" s="37"/>
      <c r="E89" s="37"/>
      <c r="F89" s="26" t="str">
        <f>IF(E20="","",E20)</f>
        <v>Vyplň údaj</v>
      </c>
      <c r="G89" s="37"/>
      <c r="H89" s="37"/>
      <c r="I89" s="31" t="s">
        <v>32</v>
      </c>
      <c r="J89" s="35" t="str">
        <f>E26</f>
        <v xml:space="preserve"> </v>
      </c>
      <c r="K89" s="37"/>
      <c r="L89" s="12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0.32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12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10" customFormat="1" ht="29.28" customHeight="1">
      <c r="A91" s="145"/>
      <c r="B91" s="146"/>
      <c r="C91" s="147" t="s">
        <v>109</v>
      </c>
      <c r="D91" s="148" t="s">
        <v>54</v>
      </c>
      <c r="E91" s="148" t="s">
        <v>50</v>
      </c>
      <c r="F91" s="148" t="s">
        <v>51</v>
      </c>
      <c r="G91" s="148" t="s">
        <v>110</v>
      </c>
      <c r="H91" s="148" t="s">
        <v>111</v>
      </c>
      <c r="I91" s="148" t="s">
        <v>112</v>
      </c>
      <c r="J91" s="149" t="s">
        <v>100</v>
      </c>
      <c r="K91" s="150" t="s">
        <v>113</v>
      </c>
      <c r="L91" s="151"/>
      <c r="M91" s="79" t="s">
        <v>3</v>
      </c>
      <c r="N91" s="80" t="s">
        <v>39</v>
      </c>
      <c r="O91" s="80" t="s">
        <v>114</v>
      </c>
      <c r="P91" s="80" t="s">
        <v>115</v>
      </c>
      <c r="Q91" s="80" t="s">
        <v>116</v>
      </c>
      <c r="R91" s="80" t="s">
        <v>117</v>
      </c>
      <c r="S91" s="80" t="s">
        <v>118</v>
      </c>
      <c r="T91" s="81" t="s">
        <v>119</v>
      </c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</row>
    <row r="92" s="2" customFormat="1" ht="22.8" customHeight="1">
      <c r="A92" s="37"/>
      <c r="B92" s="38"/>
      <c r="C92" s="86" t="s">
        <v>120</v>
      </c>
      <c r="D92" s="37"/>
      <c r="E92" s="37"/>
      <c r="F92" s="37"/>
      <c r="G92" s="37"/>
      <c r="H92" s="37"/>
      <c r="I92" s="37"/>
      <c r="J92" s="152">
        <f>BK92</f>
        <v>0</v>
      </c>
      <c r="K92" s="37"/>
      <c r="L92" s="38"/>
      <c r="M92" s="82"/>
      <c r="N92" s="67"/>
      <c r="O92" s="83"/>
      <c r="P92" s="153">
        <f>P93+P157+P214+P235+P242+P246+P261</f>
        <v>0</v>
      </c>
      <c r="Q92" s="83"/>
      <c r="R92" s="153">
        <f>R93+R157+R214+R235+R242+R246+R261</f>
        <v>2801.6925299999998</v>
      </c>
      <c r="S92" s="83"/>
      <c r="T92" s="154">
        <f>T93+T157+T214+T235+T242+T246+T261</f>
        <v>728.96100000000001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8" t="s">
        <v>68</v>
      </c>
      <c r="AU92" s="18" t="s">
        <v>101</v>
      </c>
      <c r="BK92" s="155">
        <f>BK93+BK157+BK214+BK235+BK242+BK246+BK261</f>
        <v>0</v>
      </c>
    </row>
    <row r="93" s="11" customFormat="1" ht="25.92" customHeight="1">
      <c r="A93" s="11"/>
      <c r="B93" s="156"/>
      <c r="C93" s="11"/>
      <c r="D93" s="157" t="s">
        <v>68</v>
      </c>
      <c r="E93" s="158" t="s">
        <v>76</v>
      </c>
      <c r="F93" s="158" t="s">
        <v>121</v>
      </c>
      <c r="G93" s="11"/>
      <c r="H93" s="11"/>
      <c r="I93" s="159"/>
      <c r="J93" s="160">
        <f>BK93</f>
        <v>0</v>
      </c>
      <c r="K93" s="11"/>
      <c r="L93" s="156"/>
      <c r="M93" s="161"/>
      <c r="N93" s="162"/>
      <c r="O93" s="162"/>
      <c r="P93" s="163">
        <f>SUM(P94:P156)</f>
        <v>0</v>
      </c>
      <c r="Q93" s="162"/>
      <c r="R93" s="163">
        <f>SUM(R94:R156)</f>
        <v>0.072600000000000012</v>
      </c>
      <c r="S93" s="162"/>
      <c r="T93" s="164">
        <f>SUM(T94:T156)</f>
        <v>535.42499999999995</v>
      </c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R93" s="157" t="s">
        <v>76</v>
      </c>
      <c r="AT93" s="165" t="s">
        <v>68</v>
      </c>
      <c r="AU93" s="165" t="s">
        <v>69</v>
      </c>
      <c r="AY93" s="157" t="s">
        <v>122</v>
      </c>
      <c r="BK93" s="166">
        <f>SUM(BK94:BK156)</f>
        <v>0</v>
      </c>
    </row>
    <row r="94" s="2" customFormat="1" ht="16.5" customHeight="1">
      <c r="A94" s="37"/>
      <c r="B94" s="167"/>
      <c r="C94" s="168" t="s">
        <v>76</v>
      </c>
      <c r="D94" s="168" t="s">
        <v>123</v>
      </c>
      <c r="E94" s="169" t="s">
        <v>261</v>
      </c>
      <c r="F94" s="170" t="s">
        <v>262</v>
      </c>
      <c r="G94" s="171" t="s">
        <v>126</v>
      </c>
      <c r="H94" s="172">
        <v>336</v>
      </c>
      <c r="I94" s="173"/>
      <c r="J94" s="174">
        <f>ROUND(I94*H94,2)</f>
        <v>0</v>
      </c>
      <c r="K94" s="175"/>
      <c r="L94" s="38"/>
      <c r="M94" s="176" t="s">
        <v>3</v>
      </c>
      <c r="N94" s="177" t="s">
        <v>40</v>
      </c>
      <c r="O94" s="71"/>
      <c r="P94" s="178">
        <f>O94*H94</f>
        <v>0</v>
      </c>
      <c r="Q94" s="178">
        <v>0</v>
      </c>
      <c r="R94" s="178">
        <f>Q94*H94</f>
        <v>0</v>
      </c>
      <c r="S94" s="178">
        <v>0</v>
      </c>
      <c r="T94" s="179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0" t="s">
        <v>127</v>
      </c>
      <c r="AT94" s="180" t="s">
        <v>123</v>
      </c>
      <c r="AU94" s="180" t="s">
        <v>76</v>
      </c>
      <c r="AY94" s="18" t="s">
        <v>122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8" t="s">
        <v>76</v>
      </c>
      <c r="BK94" s="181">
        <f>ROUND(I94*H94,2)</f>
        <v>0</v>
      </c>
      <c r="BL94" s="18" t="s">
        <v>127</v>
      </c>
      <c r="BM94" s="180" t="s">
        <v>338</v>
      </c>
    </row>
    <row r="95" s="2" customFormat="1">
      <c r="A95" s="37"/>
      <c r="B95" s="38"/>
      <c r="C95" s="37"/>
      <c r="D95" s="182" t="s">
        <v>129</v>
      </c>
      <c r="E95" s="37"/>
      <c r="F95" s="183" t="s">
        <v>262</v>
      </c>
      <c r="G95" s="37"/>
      <c r="H95" s="37"/>
      <c r="I95" s="184"/>
      <c r="J95" s="37"/>
      <c r="K95" s="37"/>
      <c r="L95" s="38"/>
      <c r="M95" s="185"/>
      <c r="N95" s="186"/>
      <c r="O95" s="71"/>
      <c r="P95" s="71"/>
      <c r="Q95" s="71"/>
      <c r="R95" s="71"/>
      <c r="S95" s="71"/>
      <c r="T95" s="72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8" t="s">
        <v>129</v>
      </c>
      <c r="AU95" s="18" t="s">
        <v>76</v>
      </c>
    </row>
    <row r="96" s="12" customFormat="1">
      <c r="A96" s="12"/>
      <c r="B96" s="189"/>
      <c r="C96" s="12"/>
      <c r="D96" s="182" t="s">
        <v>157</v>
      </c>
      <c r="E96" s="190" t="s">
        <v>3</v>
      </c>
      <c r="F96" s="191" t="s">
        <v>339</v>
      </c>
      <c r="G96" s="12"/>
      <c r="H96" s="192">
        <v>336</v>
      </c>
      <c r="I96" s="193"/>
      <c r="J96" s="12"/>
      <c r="K96" s="12"/>
      <c r="L96" s="189"/>
      <c r="M96" s="194"/>
      <c r="N96" s="195"/>
      <c r="O96" s="195"/>
      <c r="P96" s="195"/>
      <c r="Q96" s="195"/>
      <c r="R96" s="195"/>
      <c r="S96" s="195"/>
      <c r="T96" s="196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190" t="s">
        <v>157</v>
      </c>
      <c r="AU96" s="190" t="s">
        <v>76</v>
      </c>
      <c r="AV96" s="12" t="s">
        <v>78</v>
      </c>
      <c r="AW96" s="12" t="s">
        <v>31</v>
      </c>
      <c r="AX96" s="12" t="s">
        <v>69</v>
      </c>
      <c r="AY96" s="190" t="s">
        <v>122</v>
      </c>
    </row>
    <row r="97" s="13" customFormat="1">
      <c r="A97" s="13"/>
      <c r="B97" s="201"/>
      <c r="C97" s="13"/>
      <c r="D97" s="182" t="s">
        <v>157</v>
      </c>
      <c r="E97" s="202" t="s">
        <v>3</v>
      </c>
      <c r="F97" s="203" t="s">
        <v>265</v>
      </c>
      <c r="G97" s="13"/>
      <c r="H97" s="204">
        <v>336</v>
      </c>
      <c r="I97" s="205"/>
      <c r="J97" s="13"/>
      <c r="K97" s="13"/>
      <c r="L97" s="201"/>
      <c r="M97" s="206"/>
      <c r="N97" s="207"/>
      <c r="O97" s="207"/>
      <c r="P97" s="207"/>
      <c r="Q97" s="207"/>
      <c r="R97" s="207"/>
      <c r="S97" s="207"/>
      <c r="T97" s="20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02" t="s">
        <v>157</v>
      </c>
      <c r="AU97" s="202" t="s">
        <v>76</v>
      </c>
      <c r="AV97" s="13" t="s">
        <v>127</v>
      </c>
      <c r="AW97" s="13" t="s">
        <v>31</v>
      </c>
      <c r="AX97" s="13" t="s">
        <v>76</v>
      </c>
      <c r="AY97" s="202" t="s">
        <v>122</v>
      </c>
    </row>
    <row r="98" s="2" customFormat="1" ht="16.5" customHeight="1">
      <c r="A98" s="37"/>
      <c r="B98" s="167"/>
      <c r="C98" s="168" t="s">
        <v>78</v>
      </c>
      <c r="D98" s="168" t="s">
        <v>123</v>
      </c>
      <c r="E98" s="169" t="s">
        <v>266</v>
      </c>
      <c r="F98" s="170" t="s">
        <v>267</v>
      </c>
      <c r="G98" s="171" t="s">
        <v>126</v>
      </c>
      <c r="H98" s="172">
        <v>336</v>
      </c>
      <c r="I98" s="173"/>
      <c r="J98" s="174">
        <f>ROUND(I98*H98,2)</f>
        <v>0</v>
      </c>
      <c r="K98" s="175"/>
      <c r="L98" s="38"/>
      <c r="M98" s="176" t="s">
        <v>3</v>
      </c>
      <c r="N98" s="177" t="s">
        <v>40</v>
      </c>
      <c r="O98" s="71"/>
      <c r="P98" s="178">
        <f>O98*H98</f>
        <v>0</v>
      </c>
      <c r="Q98" s="178">
        <v>0</v>
      </c>
      <c r="R98" s="178">
        <f>Q98*H98</f>
        <v>0</v>
      </c>
      <c r="S98" s="178">
        <v>0</v>
      </c>
      <c r="T98" s="179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80" t="s">
        <v>127</v>
      </c>
      <c r="AT98" s="180" t="s">
        <v>123</v>
      </c>
      <c r="AU98" s="180" t="s">
        <v>76</v>
      </c>
      <c r="AY98" s="18" t="s">
        <v>122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8" t="s">
        <v>76</v>
      </c>
      <c r="BK98" s="181">
        <f>ROUND(I98*H98,2)</f>
        <v>0</v>
      </c>
      <c r="BL98" s="18" t="s">
        <v>127</v>
      </c>
      <c r="BM98" s="180" t="s">
        <v>340</v>
      </c>
    </row>
    <row r="99" s="2" customFormat="1">
      <c r="A99" s="37"/>
      <c r="B99" s="38"/>
      <c r="C99" s="37"/>
      <c r="D99" s="182" t="s">
        <v>129</v>
      </c>
      <c r="E99" s="37"/>
      <c r="F99" s="183" t="s">
        <v>267</v>
      </c>
      <c r="G99" s="37"/>
      <c r="H99" s="37"/>
      <c r="I99" s="184"/>
      <c r="J99" s="37"/>
      <c r="K99" s="37"/>
      <c r="L99" s="38"/>
      <c r="M99" s="185"/>
      <c r="N99" s="186"/>
      <c r="O99" s="71"/>
      <c r="P99" s="71"/>
      <c r="Q99" s="71"/>
      <c r="R99" s="71"/>
      <c r="S99" s="71"/>
      <c r="T99" s="72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8" t="s">
        <v>129</v>
      </c>
      <c r="AU99" s="18" t="s">
        <v>76</v>
      </c>
    </row>
    <row r="100" s="2" customFormat="1" ht="24.15" customHeight="1">
      <c r="A100" s="37"/>
      <c r="B100" s="167"/>
      <c r="C100" s="168" t="s">
        <v>137</v>
      </c>
      <c r="D100" s="168" t="s">
        <v>123</v>
      </c>
      <c r="E100" s="169" t="s">
        <v>341</v>
      </c>
      <c r="F100" s="170" t="s">
        <v>125</v>
      </c>
      <c r="G100" s="171" t="s">
        <v>126</v>
      </c>
      <c r="H100" s="172">
        <v>1815</v>
      </c>
      <c r="I100" s="173"/>
      <c r="J100" s="174">
        <f>ROUND(I100*H100,2)</f>
        <v>0</v>
      </c>
      <c r="K100" s="175"/>
      <c r="L100" s="38"/>
      <c r="M100" s="176" t="s">
        <v>3</v>
      </c>
      <c r="N100" s="177" t="s">
        <v>40</v>
      </c>
      <c r="O100" s="71"/>
      <c r="P100" s="178">
        <f>O100*H100</f>
        <v>0</v>
      </c>
      <c r="Q100" s="178">
        <v>4.0000000000000003E-05</v>
      </c>
      <c r="R100" s="178">
        <f>Q100*H100</f>
        <v>0.072600000000000012</v>
      </c>
      <c r="S100" s="178">
        <v>0.11500000000000001</v>
      </c>
      <c r="T100" s="179">
        <f>S100*H100</f>
        <v>208.72500000000002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0" t="s">
        <v>127</v>
      </c>
      <c r="AT100" s="180" t="s">
        <v>123</v>
      </c>
      <c r="AU100" s="180" t="s">
        <v>76</v>
      </c>
      <c r="AY100" s="18" t="s">
        <v>122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18" t="s">
        <v>76</v>
      </c>
      <c r="BK100" s="181">
        <f>ROUND(I100*H100,2)</f>
        <v>0</v>
      </c>
      <c r="BL100" s="18" t="s">
        <v>127</v>
      </c>
      <c r="BM100" s="180" t="s">
        <v>342</v>
      </c>
    </row>
    <row r="101" s="2" customFormat="1">
      <c r="A101" s="37"/>
      <c r="B101" s="38"/>
      <c r="C101" s="37"/>
      <c r="D101" s="182" t="s">
        <v>129</v>
      </c>
      <c r="E101" s="37"/>
      <c r="F101" s="183" t="s">
        <v>125</v>
      </c>
      <c r="G101" s="37"/>
      <c r="H101" s="37"/>
      <c r="I101" s="184"/>
      <c r="J101" s="37"/>
      <c r="K101" s="37"/>
      <c r="L101" s="38"/>
      <c r="M101" s="185"/>
      <c r="N101" s="186"/>
      <c r="O101" s="71"/>
      <c r="P101" s="71"/>
      <c r="Q101" s="71"/>
      <c r="R101" s="71"/>
      <c r="S101" s="71"/>
      <c r="T101" s="72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8" t="s">
        <v>129</v>
      </c>
      <c r="AU101" s="18" t="s">
        <v>76</v>
      </c>
    </row>
    <row r="102" s="2" customFormat="1">
      <c r="A102" s="37"/>
      <c r="B102" s="38"/>
      <c r="C102" s="37"/>
      <c r="D102" s="187" t="s">
        <v>130</v>
      </c>
      <c r="E102" s="37"/>
      <c r="F102" s="188" t="s">
        <v>343</v>
      </c>
      <c r="G102" s="37"/>
      <c r="H102" s="37"/>
      <c r="I102" s="184"/>
      <c r="J102" s="37"/>
      <c r="K102" s="37"/>
      <c r="L102" s="38"/>
      <c r="M102" s="185"/>
      <c r="N102" s="186"/>
      <c r="O102" s="71"/>
      <c r="P102" s="71"/>
      <c r="Q102" s="71"/>
      <c r="R102" s="71"/>
      <c r="S102" s="71"/>
      <c r="T102" s="72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8" t="s">
        <v>130</v>
      </c>
      <c r="AU102" s="18" t="s">
        <v>76</v>
      </c>
    </row>
    <row r="103" s="14" customFormat="1">
      <c r="A103" s="14"/>
      <c r="B103" s="209"/>
      <c r="C103" s="14"/>
      <c r="D103" s="182" t="s">
        <v>157</v>
      </c>
      <c r="E103" s="210" t="s">
        <v>3</v>
      </c>
      <c r="F103" s="211" t="s">
        <v>344</v>
      </c>
      <c r="G103" s="14"/>
      <c r="H103" s="210" t="s">
        <v>3</v>
      </c>
      <c r="I103" s="212"/>
      <c r="J103" s="14"/>
      <c r="K103" s="14"/>
      <c r="L103" s="209"/>
      <c r="M103" s="213"/>
      <c r="N103" s="214"/>
      <c r="O103" s="214"/>
      <c r="P103" s="214"/>
      <c r="Q103" s="214"/>
      <c r="R103" s="214"/>
      <c r="S103" s="214"/>
      <c r="T103" s="21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10" t="s">
        <v>157</v>
      </c>
      <c r="AU103" s="210" t="s">
        <v>76</v>
      </c>
      <c r="AV103" s="14" t="s">
        <v>76</v>
      </c>
      <c r="AW103" s="14" t="s">
        <v>31</v>
      </c>
      <c r="AX103" s="14" t="s">
        <v>69</v>
      </c>
      <c r="AY103" s="210" t="s">
        <v>122</v>
      </c>
    </row>
    <row r="104" s="12" customFormat="1">
      <c r="A104" s="12"/>
      <c r="B104" s="189"/>
      <c r="C104" s="12"/>
      <c r="D104" s="182" t="s">
        <v>157</v>
      </c>
      <c r="E104" s="190" t="s">
        <v>3</v>
      </c>
      <c r="F104" s="191" t="s">
        <v>345</v>
      </c>
      <c r="G104" s="12"/>
      <c r="H104" s="192">
        <v>1815</v>
      </c>
      <c r="I104" s="193"/>
      <c r="J104" s="12"/>
      <c r="K104" s="12"/>
      <c r="L104" s="189"/>
      <c r="M104" s="194"/>
      <c r="N104" s="195"/>
      <c r="O104" s="195"/>
      <c r="P104" s="195"/>
      <c r="Q104" s="195"/>
      <c r="R104" s="195"/>
      <c r="S104" s="195"/>
      <c r="T104" s="196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190" t="s">
        <v>157</v>
      </c>
      <c r="AU104" s="190" t="s">
        <v>76</v>
      </c>
      <c r="AV104" s="12" t="s">
        <v>78</v>
      </c>
      <c r="AW104" s="12" t="s">
        <v>31</v>
      </c>
      <c r="AX104" s="12" t="s">
        <v>69</v>
      </c>
      <c r="AY104" s="190" t="s">
        <v>122</v>
      </c>
    </row>
    <row r="105" s="13" customFormat="1">
      <c r="A105" s="13"/>
      <c r="B105" s="201"/>
      <c r="C105" s="13"/>
      <c r="D105" s="182" t="s">
        <v>157</v>
      </c>
      <c r="E105" s="202" t="s">
        <v>3</v>
      </c>
      <c r="F105" s="203" t="s">
        <v>265</v>
      </c>
      <c r="G105" s="13"/>
      <c r="H105" s="204">
        <v>1815</v>
      </c>
      <c r="I105" s="205"/>
      <c r="J105" s="13"/>
      <c r="K105" s="13"/>
      <c r="L105" s="201"/>
      <c r="M105" s="206"/>
      <c r="N105" s="207"/>
      <c r="O105" s="207"/>
      <c r="P105" s="207"/>
      <c r="Q105" s="207"/>
      <c r="R105" s="207"/>
      <c r="S105" s="207"/>
      <c r="T105" s="20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02" t="s">
        <v>157</v>
      </c>
      <c r="AU105" s="202" t="s">
        <v>76</v>
      </c>
      <c r="AV105" s="13" t="s">
        <v>127</v>
      </c>
      <c r="AW105" s="13" t="s">
        <v>31</v>
      </c>
      <c r="AX105" s="13" t="s">
        <v>76</v>
      </c>
      <c r="AY105" s="202" t="s">
        <v>122</v>
      </c>
    </row>
    <row r="106" s="2" customFormat="1" ht="24.15" customHeight="1">
      <c r="A106" s="37"/>
      <c r="B106" s="167"/>
      <c r="C106" s="168" t="s">
        <v>127</v>
      </c>
      <c r="D106" s="168" t="s">
        <v>123</v>
      </c>
      <c r="E106" s="169" t="s">
        <v>346</v>
      </c>
      <c r="F106" s="170" t="s">
        <v>347</v>
      </c>
      <c r="G106" s="171" t="s">
        <v>126</v>
      </c>
      <c r="H106" s="172">
        <v>1815</v>
      </c>
      <c r="I106" s="173"/>
      <c r="J106" s="174">
        <f>ROUND(I106*H106,2)</f>
        <v>0</v>
      </c>
      <c r="K106" s="175"/>
      <c r="L106" s="38"/>
      <c r="M106" s="176" t="s">
        <v>3</v>
      </c>
      <c r="N106" s="177" t="s">
        <v>40</v>
      </c>
      <c r="O106" s="71"/>
      <c r="P106" s="178">
        <f>O106*H106</f>
        <v>0</v>
      </c>
      <c r="Q106" s="178">
        <v>0</v>
      </c>
      <c r="R106" s="178">
        <f>Q106*H106</f>
        <v>0</v>
      </c>
      <c r="S106" s="178">
        <v>0.17999999999999999</v>
      </c>
      <c r="T106" s="179">
        <f>S106*H106</f>
        <v>326.69999999999999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80" t="s">
        <v>127</v>
      </c>
      <c r="AT106" s="180" t="s">
        <v>123</v>
      </c>
      <c r="AU106" s="180" t="s">
        <v>76</v>
      </c>
      <c r="AY106" s="18" t="s">
        <v>122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18" t="s">
        <v>76</v>
      </c>
      <c r="BK106" s="181">
        <f>ROUND(I106*H106,2)</f>
        <v>0</v>
      </c>
      <c r="BL106" s="18" t="s">
        <v>127</v>
      </c>
      <c r="BM106" s="180" t="s">
        <v>348</v>
      </c>
    </row>
    <row r="107" s="2" customFormat="1">
      <c r="A107" s="37"/>
      <c r="B107" s="38"/>
      <c r="C107" s="37"/>
      <c r="D107" s="182" t="s">
        <v>129</v>
      </c>
      <c r="E107" s="37"/>
      <c r="F107" s="183" t="s">
        <v>347</v>
      </c>
      <c r="G107" s="37"/>
      <c r="H107" s="37"/>
      <c r="I107" s="184"/>
      <c r="J107" s="37"/>
      <c r="K107" s="37"/>
      <c r="L107" s="38"/>
      <c r="M107" s="185"/>
      <c r="N107" s="186"/>
      <c r="O107" s="71"/>
      <c r="P107" s="71"/>
      <c r="Q107" s="71"/>
      <c r="R107" s="71"/>
      <c r="S107" s="71"/>
      <c r="T107" s="72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8" t="s">
        <v>129</v>
      </c>
      <c r="AU107" s="18" t="s">
        <v>76</v>
      </c>
    </row>
    <row r="108" s="2" customFormat="1">
      <c r="A108" s="37"/>
      <c r="B108" s="38"/>
      <c r="C108" s="37"/>
      <c r="D108" s="187" t="s">
        <v>130</v>
      </c>
      <c r="E108" s="37"/>
      <c r="F108" s="188" t="s">
        <v>349</v>
      </c>
      <c r="G108" s="37"/>
      <c r="H108" s="37"/>
      <c r="I108" s="184"/>
      <c r="J108" s="37"/>
      <c r="K108" s="37"/>
      <c r="L108" s="38"/>
      <c r="M108" s="185"/>
      <c r="N108" s="186"/>
      <c r="O108" s="71"/>
      <c r="P108" s="71"/>
      <c r="Q108" s="71"/>
      <c r="R108" s="71"/>
      <c r="S108" s="71"/>
      <c r="T108" s="72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8" t="s">
        <v>130</v>
      </c>
      <c r="AU108" s="18" t="s">
        <v>76</v>
      </c>
    </row>
    <row r="109" s="14" customFormat="1">
      <c r="A109" s="14"/>
      <c r="B109" s="209"/>
      <c r="C109" s="14"/>
      <c r="D109" s="182" t="s">
        <v>157</v>
      </c>
      <c r="E109" s="210" t="s">
        <v>3</v>
      </c>
      <c r="F109" s="211" t="s">
        <v>344</v>
      </c>
      <c r="G109" s="14"/>
      <c r="H109" s="210" t="s">
        <v>3</v>
      </c>
      <c r="I109" s="212"/>
      <c r="J109" s="14"/>
      <c r="K109" s="14"/>
      <c r="L109" s="209"/>
      <c r="M109" s="213"/>
      <c r="N109" s="214"/>
      <c r="O109" s="214"/>
      <c r="P109" s="214"/>
      <c r="Q109" s="214"/>
      <c r="R109" s="214"/>
      <c r="S109" s="214"/>
      <c r="T109" s="21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10" t="s">
        <v>157</v>
      </c>
      <c r="AU109" s="210" t="s">
        <v>76</v>
      </c>
      <c r="AV109" s="14" t="s">
        <v>76</v>
      </c>
      <c r="AW109" s="14" t="s">
        <v>31</v>
      </c>
      <c r="AX109" s="14" t="s">
        <v>69</v>
      </c>
      <c r="AY109" s="210" t="s">
        <v>122</v>
      </c>
    </row>
    <row r="110" s="12" customFormat="1">
      <c r="A110" s="12"/>
      <c r="B110" s="189"/>
      <c r="C110" s="12"/>
      <c r="D110" s="182" t="s">
        <v>157</v>
      </c>
      <c r="E110" s="190" t="s">
        <v>3</v>
      </c>
      <c r="F110" s="191" t="s">
        <v>345</v>
      </c>
      <c r="G110" s="12"/>
      <c r="H110" s="192">
        <v>1815</v>
      </c>
      <c r="I110" s="193"/>
      <c r="J110" s="12"/>
      <c r="K110" s="12"/>
      <c r="L110" s="189"/>
      <c r="M110" s="194"/>
      <c r="N110" s="195"/>
      <c r="O110" s="195"/>
      <c r="P110" s="195"/>
      <c r="Q110" s="195"/>
      <c r="R110" s="195"/>
      <c r="S110" s="195"/>
      <c r="T110" s="196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190" t="s">
        <v>157</v>
      </c>
      <c r="AU110" s="190" t="s">
        <v>76</v>
      </c>
      <c r="AV110" s="12" t="s">
        <v>78</v>
      </c>
      <c r="AW110" s="12" t="s">
        <v>31</v>
      </c>
      <c r="AX110" s="12" t="s">
        <v>69</v>
      </c>
      <c r="AY110" s="190" t="s">
        <v>122</v>
      </c>
    </row>
    <row r="111" s="13" customFormat="1">
      <c r="A111" s="13"/>
      <c r="B111" s="201"/>
      <c r="C111" s="13"/>
      <c r="D111" s="182" t="s">
        <v>157</v>
      </c>
      <c r="E111" s="202" t="s">
        <v>3</v>
      </c>
      <c r="F111" s="203" t="s">
        <v>265</v>
      </c>
      <c r="G111" s="13"/>
      <c r="H111" s="204">
        <v>1815</v>
      </c>
      <c r="I111" s="205"/>
      <c r="J111" s="13"/>
      <c r="K111" s="13"/>
      <c r="L111" s="201"/>
      <c r="M111" s="206"/>
      <c r="N111" s="207"/>
      <c r="O111" s="207"/>
      <c r="P111" s="207"/>
      <c r="Q111" s="207"/>
      <c r="R111" s="207"/>
      <c r="S111" s="207"/>
      <c r="T111" s="20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02" t="s">
        <v>157</v>
      </c>
      <c r="AU111" s="202" t="s">
        <v>76</v>
      </c>
      <c r="AV111" s="13" t="s">
        <v>127</v>
      </c>
      <c r="AW111" s="13" t="s">
        <v>31</v>
      </c>
      <c r="AX111" s="13" t="s">
        <v>76</v>
      </c>
      <c r="AY111" s="202" t="s">
        <v>122</v>
      </c>
    </row>
    <row r="112" s="2" customFormat="1" ht="37.8" customHeight="1">
      <c r="A112" s="37"/>
      <c r="B112" s="167"/>
      <c r="C112" s="168" t="s">
        <v>146</v>
      </c>
      <c r="D112" s="168" t="s">
        <v>123</v>
      </c>
      <c r="E112" s="169" t="s">
        <v>350</v>
      </c>
      <c r="F112" s="170" t="s">
        <v>351</v>
      </c>
      <c r="G112" s="171" t="s">
        <v>134</v>
      </c>
      <c r="H112" s="172">
        <v>1667.3800000000001</v>
      </c>
      <c r="I112" s="173"/>
      <c r="J112" s="174">
        <f>ROUND(I112*H112,2)</f>
        <v>0</v>
      </c>
      <c r="K112" s="175"/>
      <c r="L112" s="38"/>
      <c r="M112" s="176" t="s">
        <v>3</v>
      </c>
      <c r="N112" s="177" t="s">
        <v>40</v>
      </c>
      <c r="O112" s="71"/>
      <c r="P112" s="178">
        <f>O112*H112</f>
        <v>0</v>
      </c>
      <c r="Q112" s="178">
        <v>0</v>
      </c>
      <c r="R112" s="178">
        <f>Q112*H112</f>
        <v>0</v>
      </c>
      <c r="S112" s="178">
        <v>0</v>
      </c>
      <c r="T112" s="179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0" t="s">
        <v>127</v>
      </c>
      <c r="AT112" s="180" t="s">
        <v>123</v>
      </c>
      <c r="AU112" s="180" t="s">
        <v>76</v>
      </c>
      <c r="AY112" s="18" t="s">
        <v>122</v>
      </c>
      <c r="BE112" s="181">
        <f>IF(N112="základní",J112,0)</f>
        <v>0</v>
      </c>
      <c r="BF112" s="181">
        <f>IF(N112="snížená",J112,0)</f>
        <v>0</v>
      </c>
      <c r="BG112" s="181">
        <f>IF(N112="zákl. přenesená",J112,0)</f>
        <v>0</v>
      </c>
      <c r="BH112" s="181">
        <f>IF(N112="sníž. přenesená",J112,0)</f>
        <v>0</v>
      </c>
      <c r="BI112" s="181">
        <f>IF(N112="nulová",J112,0)</f>
        <v>0</v>
      </c>
      <c r="BJ112" s="18" t="s">
        <v>76</v>
      </c>
      <c r="BK112" s="181">
        <f>ROUND(I112*H112,2)</f>
        <v>0</v>
      </c>
      <c r="BL112" s="18" t="s">
        <v>127</v>
      </c>
      <c r="BM112" s="180" t="s">
        <v>352</v>
      </c>
    </row>
    <row r="113" s="2" customFormat="1">
      <c r="A113" s="37"/>
      <c r="B113" s="38"/>
      <c r="C113" s="37"/>
      <c r="D113" s="182" t="s">
        <v>129</v>
      </c>
      <c r="E113" s="37"/>
      <c r="F113" s="183" t="s">
        <v>351</v>
      </c>
      <c r="G113" s="37"/>
      <c r="H113" s="37"/>
      <c r="I113" s="184"/>
      <c r="J113" s="37"/>
      <c r="K113" s="37"/>
      <c r="L113" s="38"/>
      <c r="M113" s="185"/>
      <c r="N113" s="186"/>
      <c r="O113" s="71"/>
      <c r="P113" s="71"/>
      <c r="Q113" s="71"/>
      <c r="R113" s="71"/>
      <c r="S113" s="71"/>
      <c r="T113" s="72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8" t="s">
        <v>129</v>
      </c>
      <c r="AU113" s="18" t="s">
        <v>76</v>
      </c>
    </row>
    <row r="114" s="2" customFormat="1">
      <c r="A114" s="37"/>
      <c r="B114" s="38"/>
      <c r="C114" s="37"/>
      <c r="D114" s="187" t="s">
        <v>130</v>
      </c>
      <c r="E114" s="37"/>
      <c r="F114" s="188" t="s">
        <v>353</v>
      </c>
      <c r="G114" s="37"/>
      <c r="H114" s="37"/>
      <c r="I114" s="184"/>
      <c r="J114" s="37"/>
      <c r="K114" s="37"/>
      <c r="L114" s="38"/>
      <c r="M114" s="185"/>
      <c r="N114" s="186"/>
      <c r="O114" s="71"/>
      <c r="P114" s="71"/>
      <c r="Q114" s="71"/>
      <c r="R114" s="71"/>
      <c r="S114" s="71"/>
      <c r="T114" s="72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8" t="s">
        <v>130</v>
      </c>
      <c r="AU114" s="18" t="s">
        <v>76</v>
      </c>
    </row>
    <row r="115" s="14" customFormat="1">
      <c r="A115" s="14"/>
      <c r="B115" s="209"/>
      <c r="C115" s="14"/>
      <c r="D115" s="182" t="s">
        <v>157</v>
      </c>
      <c r="E115" s="210" t="s">
        <v>3</v>
      </c>
      <c r="F115" s="211" t="s">
        <v>354</v>
      </c>
      <c r="G115" s="14"/>
      <c r="H115" s="210" t="s">
        <v>3</v>
      </c>
      <c r="I115" s="212"/>
      <c r="J115" s="14"/>
      <c r="K115" s="14"/>
      <c r="L115" s="209"/>
      <c r="M115" s="213"/>
      <c r="N115" s="214"/>
      <c r="O115" s="214"/>
      <c r="P115" s="214"/>
      <c r="Q115" s="214"/>
      <c r="R115" s="214"/>
      <c r="S115" s="214"/>
      <c r="T115" s="21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10" t="s">
        <v>157</v>
      </c>
      <c r="AU115" s="210" t="s">
        <v>76</v>
      </c>
      <c r="AV115" s="14" t="s">
        <v>76</v>
      </c>
      <c r="AW115" s="14" t="s">
        <v>31</v>
      </c>
      <c r="AX115" s="14" t="s">
        <v>69</v>
      </c>
      <c r="AY115" s="210" t="s">
        <v>122</v>
      </c>
    </row>
    <row r="116" s="12" customFormat="1">
      <c r="A116" s="12"/>
      <c r="B116" s="189"/>
      <c r="C116" s="12"/>
      <c r="D116" s="182" t="s">
        <v>157</v>
      </c>
      <c r="E116" s="190" t="s">
        <v>3</v>
      </c>
      <c r="F116" s="191" t="s">
        <v>355</v>
      </c>
      <c r="G116" s="12"/>
      <c r="H116" s="192">
        <v>1477.75</v>
      </c>
      <c r="I116" s="193"/>
      <c r="J116" s="12"/>
      <c r="K116" s="12"/>
      <c r="L116" s="189"/>
      <c r="M116" s="194"/>
      <c r="N116" s="195"/>
      <c r="O116" s="195"/>
      <c r="P116" s="195"/>
      <c r="Q116" s="195"/>
      <c r="R116" s="195"/>
      <c r="S116" s="195"/>
      <c r="T116" s="196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190" t="s">
        <v>157</v>
      </c>
      <c r="AU116" s="190" t="s">
        <v>76</v>
      </c>
      <c r="AV116" s="12" t="s">
        <v>78</v>
      </c>
      <c r="AW116" s="12" t="s">
        <v>31</v>
      </c>
      <c r="AX116" s="12" t="s">
        <v>69</v>
      </c>
      <c r="AY116" s="190" t="s">
        <v>122</v>
      </c>
    </row>
    <row r="117" s="14" customFormat="1">
      <c r="A117" s="14"/>
      <c r="B117" s="209"/>
      <c r="C117" s="14"/>
      <c r="D117" s="182" t="s">
        <v>157</v>
      </c>
      <c r="E117" s="210" t="s">
        <v>3</v>
      </c>
      <c r="F117" s="211" t="s">
        <v>356</v>
      </c>
      <c r="G117" s="14"/>
      <c r="H117" s="210" t="s">
        <v>3</v>
      </c>
      <c r="I117" s="212"/>
      <c r="J117" s="14"/>
      <c r="K117" s="14"/>
      <c r="L117" s="209"/>
      <c r="M117" s="213"/>
      <c r="N117" s="214"/>
      <c r="O117" s="214"/>
      <c r="P117" s="214"/>
      <c r="Q117" s="214"/>
      <c r="R117" s="214"/>
      <c r="S117" s="214"/>
      <c r="T117" s="21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10" t="s">
        <v>157</v>
      </c>
      <c r="AU117" s="210" t="s">
        <v>76</v>
      </c>
      <c r="AV117" s="14" t="s">
        <v>76</v>
      </c>
      <c r="AW117" s="14" t="s">
        <v>31</v>
      </c>
      <c r="AX117" s="14" t="s">
        <v>69</v>
      </c>
      <c r="AY117" s="210" t="s">
        <v>122</v>
      </c>
    </row>
    <row r="118" s="12" customFormat="1">
      <c r="A118" s="12"/>
      <c r="B118" s="189"/>
      <c r="C118" s="12"/>
      <c r="D118" s="182" t="s">
        <v>157</v>
      </c>
      <c r="E118" s="190" t="s">
        <v>3</v>
      </c>
      <c r="F118" s="191" t="s">
        <v>357</v>
      </c>
      <c r="G118" s="12"/>
      <c r="H118" s="192">
        <v>189.63</v>
      </c>
      <c r="I118" s="193"/>
      <c r="J118" s="12"/>
      <c r="K118" s="12"/>
      <c r="L118" s="189"/>
      <c r="M118" s="194"/>
      <c r="N118" s="195"/>
      <c r="O118" s="195"/>
      <c r="P118" s="195"/>
      <c r="Q118" s="195"/>
      <c r="R118" s="195"/>
      <c r="S118" s="195"/>
      <c r="T118" s="196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190" t="s">
        <v>157</v>
      </c>
      <c r="AU118" s="190" t="s">
        <v>76</v>
      </c>
      <c r="AV118" s="12" t="s">
        <v>78</v>
      </c>
      <c r="AW118" s="12" t="s">
        <v>31</v>
      </c>
      <c r="AX118" s="12" t="s">
        <v>69</v>
      </c>
      <c r="AY118" s="190" t="s">
        <v>122</v>
      </c>
    </row>
    <row r="119" s="13" customFormat="1">
      <c r="A119" s="13"/>
      <c r="B119" s="201"/>
      <c r="C119" s="13"/>
      <c r="D119" s="182" t="s">
        <v>157</v>
      </c>
      <c r="E119" s="202" t="s">
        <v>3</v>
      </c>
      <c r="F119" s="203" t="s">
        <v>265</v>
      </c>
      <c r="G119" s="13"/>
      <c r="H119" s="204">
        <v>1667.3800000000001</v>
      </c>
      <c r="I119" s="205"/>
      <c r="J119" s="13"/>
      <c r="K119" s="13"/>
      <c r="L119" s="201"/>
      <c r="M119" s="206"/>
      <c r="N119" s="207"/>
      <c r="O119" s="207"/>
      <c r="P119" s="207"/>
      <c r="Q119" s="207"/>
      <c r="R119" s="207"/>
      <c r="S119" s="207"/>
      <c r="T119" s="20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02" t="s">
        <v>157</v>
      </c>
      <c r="AU119" s="202" t="s">
        <v>76</v>
      </c>
      <c r="AV119" s="13" t="s">
        <v>127</v>
      </c>
      <c r="AW119" s="13" t="s">
        <v>31</v>
      </c>
      <c r="AX119" s="13" t="s">
        <v>76</v>
      </c>
      <c r="AY119" s="202" t="s">
        <v>122</v>
      </c>
    </row>
    <row r="120" s="2" customFormat="1" ht="33" customHeight="1">
      <c r="A120" s="37"/>
      <c r="B120" s="167"/>
      <c r="C120" s="168" t="s">
        <v>151</v>
      </c>
      <c r="D120" s="168" t="s">
        <v>123</v>
      </c>
      <c r="E120" s="169" t="s">
        <v>358</v>
      </c>
      <c r="F120" s="170" t="s">
        <v>359</v>
      </c>
      <c r="G120" s="171" t="s">
        <v>134</v>
      </c>
      <c r="H120" s="172">
        <v>147.90000000000001</v>
      </c>
      <c r="I120" s="173"/>
      <c r="J120" s="174">
        <f>ROUND(I120*H120,2)</f>
        <v>0</v>
      </c>
      <c r="K120" s="175"/>
      <c r="L120" s="38"/>
      <c r="M120" s="176" t="s">
        <v>3</v>
      </c>
      <c r="N120" s="177" t="s">
        <v>40</v>
      </c>
      <c r="O120" s="71"/>
      <c r="P120" s="178">
        <f>O120*H120</f>
        <v>0</v>
      </c>
      <c r="Q120" s="178">
        <v>0</v>
      </c>
      <c r="R120" s="178">
        <f>Q120*H120</f>
        <v>0</v>
      </c>
      <c r="S120" s="178">
        <v>0</v>
      </c>
      <c r="T120" s="179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0" t="s">
        <v>127</v>
      </c>
      <c r="AT120" s="180" t="s">
        <v>123</v>
      </c>
      <c r="AU120" s="180" t="s">
        <v>76</v>
      </c>
      <c r="AY120" s="18" t="s">
        <v>122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8" t="s">
        <v>76</v>
      </c>
      <c r="BK120" s="181">
        <f>ROUND(I120*H120,2)</f>
        <v>0</v>
      </c>
      <c r="BL120" s="18" t="s">
        <v>127</v>
      </c>
      <c r="BM120" s="180" t="s">
        <v>360</v>
      </c>
    </row>
    <row r="121" s="2" customFormat="1">
      <c r="A121" s="37"/>
      <c r="B121" s="38"/>
      <c r="C121" s="37"/>
      <c r="D121" s="182" t="s">
        <v>129</v>
      </c>
      <c r="E121" s="37"/>
      <c r="F121" s="183" t="s">
        <v>359</v>
      </c>
      <c r="G121" s="37"/>
      <c r="H121" s="37"/>
      <c r="I121" s="184"/>
      <c r="J121" s="37"/>
      <c r="K121" s="37"/>
      <c r="L121" s="38"/>
      <c r="M121" s="185"/>
      <c r="N121" s="186"/>
      <c r="O121" s="71"/>
      <c r="P121" s="71"/>
      <c r="Q121" s="71"/>
      <c r="R121" s="71"/>
      <c r="S121" s="71"/>
      <c r="T121" s="72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129</v>
      </c>
      <c r="AU121" s="18" t="s">
        <v>76</v>
      </c>
    </row>
    <row r="122" s="2" customFormat="1">
      <c r="A122" s="37"/>
      <c r="B122" s="38"/>
      <c r="C122" s="37"/>
      <c r="D122" s="187" t="s">
        <v>130</v>
      </c>
      <c r="E122" s="37"/>
      <c r="F122" s="188" t="s">
        <v>361</v>
      </c>
      <c r="G122" s="37"/>
      <c r="H122" s="37"/>
      <c r="I122" s="184"/>
      <c r="J122" s="37"/>
      <c r="K122" s="37"/>
      <c r="L122" s="38"/>
      <c r="M122" s="185"/>
      <c r="N122" s="186"/>
      <c r="O122" s="71"/>
      <c r="P122" s="71"/>
      <c r="Q122" s="71"/>
      <c r="R122" s="71"/>
      <c r="S122" s="71"/>
      <c r="T122" s="72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130</v>
      </c>
      <c r="AU122" s="18" t="s">
        <v>76</v>
      </c>
    </row>
    <row r="123" s="14" customFormat="1">
      <c r="A123" s="14"/>
      <c r="B123" s="209"/>
      <c r="C123" s="14"/>
      <c r="D123" s="182" t="s">
        <v>157</v>
      </c>
      <c r="E123" s="210" t="s">
        <v>3</v>
      </c>
      <c r="F123" s="211" t="s">
        <v>362</v>
      </c>
      <c r="G123" s="14"/>
      <c r="H123" s="210" t="s">
        <v>3</v>
      </c>
      <c r="I123" s="212"/>
      <c r="J123" s="14"/>
      <c r="K123" s="14"/>
      <c r="L123" s="209"/>
      <c r="M123" s="213"/>
      <c r="N123" s="214"/>
      <c r="O123" s="214"/>
      <c r="P123" s="214"/>
      <c r="Q123" s="214"/>
      <c r="R123" s="214"/>
      <c r="S123" s="214"/>
      <c r="T123" s="21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10" t="s">
        <v>157</v>
      </c>
      <c r="AU123" s="210" t="s">
        <v>76</v>
      </c>
      <c r="AV123" s="14" t="s">
        <v>76</v>
      </c>
      <c r="AW123" s="14" t="s">
        <v>31</v>
      </c>
      <c r="AX123" s="14" t="s">
        <v>69</v>
      </c>
      <c r="AY123" s="210" t="s">
        <v>122</v>
      </c>
    </row>
    <row r="124" s="12" customFormat="1">
      <c r="A124" s="12"/>
      <c r="B124" s="189"/>
      <c r="C124" s="12"/>
      <c r="D124" s="182" t="s">
        <v>157</v>
      </c>
      <c r="E124" s="190" t="s">
        <v>3</v>
      </c>
      <c r="F124" s="191" t="s">
        <v>363</v>
      </c>
      <c r="G124" s="12"/>
      <c r="H124" s="192">
        <v>147.90000000000001</v>
      </c>
      <c r="I124" s="193"/>
      <c r="J124" s="12"/>
      <c r="K124" s="12"/>
      <c r="L124" s="189"/>
      <c r="M124" s="194"/>
      <c r="N124" s="195"/>
      <c r="O124" s="195"/>
      <c r="P124" s="195"/>
      <c r="Q124" s="195"/>
      <c r="R124" s="195"/>
      <c r="S124" s="195"/>
      <c r="T124" s="196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190" t="s">
        <v>157</v>
      </c>
      <c r="AU124" s="190" t="s">
        <v>76</v>
      </c>
      <c r="AV124" s="12" t="s">
        <v>78</v>
      </c>
      <c r="AW124" s="12" t="s">
        <v>31</v>
      </c>
      <c r="AX124" s="12" t="s">
        <v>69</v>
      </c>
      <c r="AY124" s="190" t="s">
        <v>122</v>
      </c>
    </row>
    <row r="125" s="13" customFormat="1">
      <c r="A125" s="13"/>
      <c r="B125" s="201"/>
      <c r="C125" s="13"/>
      <c r="D125" s="182" t="s">
        <v>157</v>
      </c>
      <c r="E125" s="202" t="s">
        <v>3</v>
      </c>
      <c r="F125" s="203" t="s">
        <v>265</v>
      </c>
      <c r="G125" s="13"/>
      <c r="H125" s="204">
        <v>147.90000000000001</v>
      </c>
      <c r="I125" s="205"/>
      <c r="J125" s="13"/>
      <c r="K125" s="13"/>
      <c r="L125" s="201"/>
      <c r="M125" s="206"/>
      <c r="N125" s="207"/>
      <c r="O125" s="207"/>
      <c r="P125" s="207"/>
      <c r="Q125" s="207"/>
      <c r="R125" s="207"/>
      <c r="S125" s="207"/>
      <c r="T125" s="20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02" t="s">
        <v>157</v>
      </c>
      <c r="AU125" s="202" t="s">
        <v>76</v>
      </c>
      <c r="AV125" s="13" t="s">
        <v>127</v>
      </c>
      <c r="AW125" s="13" t="s">
        <v>31</v>
      </c>
      <c r="AX125" s="13" t="s">
        <v>76</v>
      </c>
      <c r="AY125" s="202" t="s">
        <v>122</v>
      </c>
    </row>
    <row r="126" s="2" customFormat="1" ht="16.5" customHeight="1">
      <c r="A126" s="37"/>
      <c r="B126" s="167"/>
      <c r="C126" s="168" t="s">
        <v>160</v>
      </c>
      <c r="D126" s="168" t="s">
        <v>123</v>
      </c>
      <c r="E126" s="169" t="s">
        <v>364</v>
      </c>
      <c r="F126" s="170" t="s">
        <v>365</v>
      </c>
      <c r="G126" s="171" t="s">
        <v>134</v>
      </c>
      <c r="H126" s="172">
        <v>147.90000000000001</v>
      </c>
      <c r="I126" s="173"/>
      <c r="J126" s="174">
        <f>ROUND(I126*H126,2)</f>
        <v>0</v>
      </c>
      <c r="K126" s="175"/>
      <c r="L126" s="38"/>
      <c r="M126" s="176" t="s">
        <v>3</v>
      </c>
      <c r="N126" s="177" t="s">
        <v>40</v>
      </c>
      <c r="O126" s="71"/>
      <c r="P126" s="178">
        <f>O126*H126</f>
        <v>0</v>
      </c>
      <c r="Q126" s="178">
        <v>0</v>
      </c>
      <c r="R126" s="178">
        <f>Q126*H126</f>
        <v>0</v>
      </c>
      <c r="S126" s="178">
        <v>0</v>
      </c>
      <c r="T126" s="17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0" t="s">
        <v>127</v>
      </c>
      <c r="AT126" s="180" t="s">
        <v>123</v>
      </c>
      <c r="AU126" s="180" t="s">
        <v>76</v>
      </c>
      <c r="AY126" s="18" t="s">
        <v>122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8" t="s">
        <v>76</v>
      </c>
      <c r="BK126" s="181">
        <f>ROUND(I126*H126,2)</f>
        <v>0</v>
      </c>
      <c r="BL126" s="18" t="s">
        <v>127</v>
      </c>
      <c r="BM126" s="180" t="s">
        <v>366</v>
      </c>
    </row>
    <row r="127" s="2" customFormat="1">
      <c r="A127" s="37"/>
      <c r="B127" s="38"/>
      <c r="C127" s="37"/>
      <c r="D127" s="182" t="s">
        <v>129</v>
      </c>
      <c r="E127" s="37"/>
      <c r="F127" s="183" t="s">
        <v>365</v>
      </c>
      <c r="G127" s="37"/>
      <c r="H127" s="37"/>
      <c r="I127" s="184"/>
      <c r="J127" s="37"/>
      <c r="K127" s="37"/>
      <c r="L127" s="38"/>
      <c r="M127" s="185"/>
      <c r="N127" s="186"/>
      <c r="O127" s="71"/>
      <c r="P127" s="71"/>
      <c r="Q127" s="71"/>
      <c r="R127" s="71"/>
      <c r="S127" s="71"/>
      <c r="T127" s="72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129</v>
      </c>
      <c r="AU127" s="18" t="s">
        <v>76</v>
      </c>
    </row>
    <row r="128" s="2" customFormat="1" ht="24.15" customHeight="1">
      <c r="A128" s="37"/>
      <c r="B128" s="167"/>
      <c r="C128" s="168" t="s">
        <v>165</v>
      </c>
      <c r="D128" s="168" t="s">
        <v>123</v>
      </c>
      <c r="E128" s="169" t="s">
        <v>367</v>
      </c>
      <c r="F128" s="170" t="s">
        <v>139</v>
      </c>
      <c r="G128" s="171" t="s">
        <v>126</v>
      </c>
      <c r="H128" s="172">
        <v>2256</v>
      </c>
      <c r="I128" s="173"/>
      <c r="J128" s="174">
        <f>ROUND(I128*H128,2)</f>
        <v>0</v>
      </c>
      <c r="K128" s="175"/>
      <c r="L128" s="38"/>
      <c r="M128" s="176" t="s">
        <v>3</v>
      </c>
      <c r="N128" s="177" t="s">
        <v>40</v>
      </c>
      <c r="O128" s="71"/>
      <c r="P128" s="178">
        <f>O128*H128</f>
        <v>0</v>
      </c>
      <c r="Q128" s="178">
        <v>0</v>
      </c>
      <c r="R128" s="178">
        <f>Q128*H128</f>
        <v>0</v>
      </c>
      <c r="S128" s="178">
        <v>0</v>
      </c>
      <c r="T128" s="17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0" t="s">
        <v>127</v>
      </c>
      <c r="AT128" s="180" t="s">
        <v>123</v>
      </c>
      <c r="AU128" s="180" t="s">
        <v>76</v>
      </c>
      <c r="AY128" s="18" t="s">
        <v>122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8" t="s">
        <v>76</v>
      </c>
      <c r="BK128" s="181">
        <f>ROUND(I128*H128,2)</f>
        <v>0</v>
      </c>
      <c r="BL128" s="18" t="s">
        <v>127</v>
      </c>
      <c r="BM128" s="180" t="s">
        <v>368</v>
      </c>
    </row>
    <row r="129" s="2" customFormat="1">
      <c r="A129" s="37"/>
      <c r="B129" s="38"/>
      <c r="C129" s="37"/>
      <c r="D129" s="182" t="s">
        <v>129</v>
      </c>
      <c r="E129" s="37"/>
      <c r="F129" s="183" t="s">
        <v>139</v>
      </c>
      <c r="G129" s="37"/>
      <c r="H129" s="37"/>
      <c r="I129" s="184"/>
      <c r="J129" s="37"/>
      <c r="K129" s="37"/>
      <c r="L129" s="38"/>
      <c r="M129" s="185"/>
      <c r="N129" s="186"/>
      <c r="O129" s="71"/>
      <c r="P129" s="71"/>
      <c r="Q129" s="71"/>
      <c r="R129" s="71"/>
      <c r="S129" s="71"/>
      <c r="T129" s="72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8" t="s">
        <v>129</v>
      </c>
      <c r="AU129" s="18" t="s">
        <v>76</v>
      </c>
    </row>
    <row r="130" s="2" customFormat="1">
      <c r="A130" s="37"/>
      <c r="B130" s="38"/>
      <c r="C130" s="37"/>
      <c r="D130" s="187" t="s">
        <v>130</v>
      </c>
      <c r="E130" s="37"/>
      <c r="F130" s="188" t="s">
        <v>369</v>
      </c>
      <c r="G130" s="37"/>
      <c r="H130" s="37"/>
      <c r="I130" s="184"/>
      <c r="J130" s="37"/>
      <c r="K130" s="37"/>
      <c r="L130" s="38"/>
      <c r="M130" s="185"/>
      <c r="N130" s="186"/>
      <c r="O130" s="71"/>
      <c r="P130" s="71"/>
      <c r="Q130" s="71"/>
      <c r="R130" s="71"/>
      <c r="S130" s="71"/>
      <c r="T130" s="72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8" t="s">
        <v>130</v>
      </c>
      <c r="AU130" s="18" t="s">
        <v>76</v>
      </c>
    </row>
    <row r="131" s="14" customFormat="1">
      <c r="A131" s="14"/>
      <c r="B131" s="209"/>
      <c r="C131" s="14"/>
      <c r="D131" s="182" t="s">
        <v>157</v>
      </c>
      <c r="E131" s="210" t="s">
        <v>3</v>
      </c>
      <c r="F131" s="211" t="s">
        <v>344</v>
      </c>
      <c r="G131" s="14"/>
      <c r="H131" s="210" t="s">
        <v>3</v>
      </c>
      <c r="I131" s="212"/>
      <c r="J131" s="14"/>
      <c r="K131" s="14"/>
      <c r="L131" s="209"/>
      <c r="M131" s="213"/>
      <c r="N131" s="214"/>
      <c r="O131" s="214"/>
      <c r="P131" s="214"/>
      <c r="Q131" s="214"/>
      <c r="R131" s="214"/>
      <c r="S131" s="214"/>
      <c r="T131" s="21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10" t="s">
        <v>157</v>
      </c>
      <c r="AU131" s="210" t="s">
        <v>76</v>
      </c>
      <c r="AV131" s="14" t="s">
        <v>76</v>
      </c>
      <c r="AW131" s="14" t="s">
        <v>31</v>
      </c>
      <c r="AX131" s="14" t="s">
        <v>69</v>
      </c>
      <c r="AY131" s="210" t="s">
        <v>122</v>
      </c>
    </row>
    <row r="132" s="12" customFormat="1">
      <c r="A132" s="12"/>
      <c r="B132" s="189"/>
      <c r="C132" s="12"/>
      <c r="D132" s="182" t="s">
        <v>157</v>
      </c>
      <c r="E132" s="190" t="s">
        <v>3</v>
      </c>
      <c r="F132" s="191" t="s">
        <v>345</v>
      </c>
      <c r="G132" s="12"/>
      <c r="H132" s="192">
        <v>1815</v>
      </c>
      <c r="I132" s="193"/>
      <c r="J132" s="12"/>
      <c r="K132" s="12"/>
      <c r="L132" s="189"/>
      <c r="M132" s="194"/>
      <c r="N132" s="195"/>
      <c r="O132" s="195"/>
      <c r="P132" s="195"/>
      <c r="Q132" s="195"/>
      <c r="R132" s="195"/>
      <c r="S132" s="195"/>
      <c r="T132" s="196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190" t="s">
        <v>157</v>
      </c>
      <c r="AU132" s="190" t="s">
        <v>76</v>
      </c>
      <c r="AV132" s="12" t="s">
        <v>78</v>
      </c>
      <c r="AW132" s="12" t="s">
        <v>31</v>
      </c>
      <c r="AX132" s="12" t="s">
        <v>69</v>
      </c>
      <c r="AY132" s="190" t="s">
        <v>122</v>
      </c>
    </row>
    <row r="133" s="14" customFormat="1">
      <c r="A133" s="14"/>
      <c r="B133" s="209"/>
      <c r="C133" s="14"/>
      <c r="D133" s="182" t="s">
        <v>157</v>
      </c>
      <c r="E133" s="210" t="s">
        <v>3</v>
      </c>
      <c r="F133" s="211" t="s">
        <v>356</v>
      </c>
      <c r="G133" s="14"/>
      <c r="H133" s="210" t="s">
        <v>3</v>
      </c>
      <c r="I133" s="212"/>
      <c r="J133" s="14"/>
      <c r="K133" s="14"/>
      <c r="L133" s="209"/>
      <c r="M133" s="213"/>
      <c r="N133" s="214"/>
      <c r="O133" s="214"/>
      <c r="P133" s="214"/>
      <c r="Q133" s="214"/>
      <c r="R133" s="214"/>
      <c r="S133" s="214"/>
      <c r="T133" s="21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10" t="s">
        <v>157</v>
      </c>
      <c r="AU133" s="210" t="s">
        <v>76</v>
      </c>
      <c r="AV133" s="14" t="s">
        <v>76</v>
      </c>
      <c r="AW133" s="14" t="s">
        <v>31</v>
      </c>
      <c r="AX133" s="14" t="s">
        <v>69</v>
      </c>
      <c r="AY133" s="210" t="s">
        <v>122</v>
      </c>
    </row>
    <row r="134" s="12" customFormat="1">
      <c r="A134" s="12"/>
      <c r="B134" s="189"/>
      <c r="C134" s="12"/>
      <c r="D134" s="182" t="s">
        <v>157</v>
      </c>
      <c r="E134" s="190" t="s">
        <v>3</v>
      </c>
      <c r="F134" s="191" t="s">
        <v>370</v>
      </c>
      <c r="G134" s="12"/>
      <c r="H134" s="192">
        <v>441</v>
      </c>
      <c r="I134" s="193"/>
      <c r="J134" s="12"/>
      <c r="K134" s="12"/>
      <c r="L134" s="189"/>
      <c r="M134" s="194"/>
      <c r="N134" s="195"/>
      <c r="O134" s="195"/>
      <c r="P134" s="195"/>
      <c r="Q134" s="195"/>
      <c r="R134" s="195"/>
      <c r="S134" s="195"/>
      <c r="T134" s="196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190" t="s">
        <v>157</v>
      </c>
      <c r="AU134" s="190" t="s">
        <v>76</v>
      </c>
      <c r="AV134" s="12" t="s">
        <v>78</v>
      </c>
      <c r="AW134" s="12" t="s">
        <v>31</v>
      </c>
      <c r="AX134" s="12" t="s">
        <v>69</v>
      </c>
      <c r="AY134" s="190" t="s">
        <v>122</v>
      </c>
    </row>
    <row r="135" s="13" customFormat="1">
      <c r="A135" s="13"/>
      <c r="B135" s="201"/>
      <c r="C135" s="13"/>
      <c r="D135" s="182" t="s">
        <v>157</v>
      </c>
      <c r="E135" s="202" t="s">
        <v>3</v>
      </c>
      <c r="F135" s="203" t="s">
        <v>265</v>
      </c>
      <c r="G135" s="13"/>
      <c r="H135" s="204">
        <v>2256</v>
      </c>
      <c r="I135" s="205"/>
      <c r="J135" s="13"/>
      <c r="K135" s="13"/>
      <c r="L135" s="201"/>
      <c r="M135" s="206"/>
      <c r="N135" s="207"/>
      <c r="O135" s="207"/>
      <c r="P135" s="207"/>
      <c r="Q135" s="207"/>
      <c r="R135" s="207"/>
      <c r="S135" s="207"/>
      <c r="T135" s="20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02" t="s">
        <v>157</v>
      </c>
      <c r="AU135" s="202" t="s">
        <v>76</v>
      </c>
      <c r="AV135" s="13" t="s">
        <v>127</v>
      </c>
      <c r="AW135" s="13" t="s">
        <v>31</v>
      </c>
      <c r="AX135" s="13" t="s">
        <v>76</v>
      </c>
      <c r="AY135" s="202" t="s">
        <v>122</v>
      </c>
    </row>
    <row r="136" s="2" customFormat="1" ht="33" customHeight="1">
      <c r="A136" s="37"/>
      <c r="B136" s="167"/>
      <c r="C136" s="168" t="s">
        <v>170</v>
      </c>
      <c r="D136" s="168" t="s">
        <v>123</v>
      </c>
      <c r="E136" s="169" t="s">
        <v>371</v>
      </c>
      <c r="F136" s="170" t="s">
        <v>372</v>
      </c>
      <c r="G136" s="171" t="s">
        <v>134</v>
      </c>
      <c r="H136" s="172">
        <v>181.5</v>
      </c>
      <c r="I136" s="173"/>
      <c r="J136" s="174">
        <f>ROUND(I136*H136,2)</f>
        <v>0</v>
      </c>
      <c r="K136" s="175"/>
      <c r="L136" s="38"/>
      <c r="M136" s="176" t="s">
        <v>3</v>
      </c>
      <c r="N136" s="177" t="s">
        <v>40</v>
      </c>
      <c r="O136" s="71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0" t="s">
        <v>127</v>
      </c>
      <c r="AT136" s="180" t="s">
        <v>123</v>
      </c>
      <c r="AU136" s="180" t="s">
        <v>76</v>
      </c>
      <c r="AY136" s="18" t="s">
        <v>122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8" t="s">
        <v>76</v>
      </c>
      <c r="BK136" s="181">
        <f>ROUND(I136*H136,2)</f>
        <v>0</v>
      </c>
      <c r="BL136" s="18" t="s">
        <v>127</v>
      </c>
      <c r="BM136" s="180" t="s">
        <v>373</v>
      </c>
    </row>
    <row r="137" s="2" customFormat="1">
      <c r="A137" s="37"/>
      <c r="B137" s="38"/>
      <c r="C137" s="37"/>
      <c r="D137" s="182" t="s">
        <v>129</v>
      </c>
      <c r="E137" s="37"/>
      <c r="F137" s="183" t="s">
        <v>372</v>
      </c>
      <c r="G137" s="37"/>
      <c r="H137" s="37"/>
      <c r="I137" s="184"/>
      <c r="J137" s="37"/>
      <c r="K137" s="37"/>
      <c r="L137" s="38"/>
      <c r="M137" s="185"/>
      <c r="N137" s="186"/>
      <c r="O137" s="71"/>
      <c r="P137" s="71"/>
      <c r="Q137" s="71"/>
      <c r="R137" s="71"/>
      <c r="S137" s="71"/>
      <c r="T137" s="72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8" t="s">
        <v>129</v>
      </c>
      <c r="AU137" s="18" t="s">
        <v>76</v>
      </c>
    </row>
    <row r="138" s="2" customFormat="1">
      <c r="A138" s="37"/>
      <c r="B138" s="38"/>
      <c r="C138" s="37"/>
      <c r="D138" s="187" t="s">
        <v>130</v>
      </c>
      <c r="E138" s="37"/>
      <c r="F138" s="188" t="s">
        <v>374</v>
      </c>
      <c r="G138" s="37"/>
      <c r="H138" s="37"/>
      <c r="I138" s="184"/>
      <c r="J138" s="37"/>
      <c r="K138" s="37"/>
      <c r="L138" s="38"/>
      <c r="M138" s="185"/>
      <c r="N138" s="186"/>
      <c r="O138" s="71"/>
      <c r="P138" s="71"/>
      <c r="Q138" s="71"/>
      <c r="R138" s="71"/>
      <c r="S138" s="71"/>
      <c r="T138" s="72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8" t="s">
        <v>130</v>
      </c>
      <c r="AU138" s="18" t="s">
        <v>76</v>
      </c>
    </row>
    <row r="139" s="14" customFormat="1">
      <c r="A139" s="14"/>
      <c r="B139" s="209"/>
      <c r="C139" s="14"/>
      <c r="D139" s="182" t="s">
        <v>157</v>
      </c>
      <c r="E139" s="210" t="s">
        <v>3</v>
      </c>
      <c r="F139" s="211" t="s">
        <v>375</v>
      </c>
      <c r="G139" s="14"/>
      <c r="H139" s="210" t="s">
        <v>3</v>
      </c>
      <c r="I139" s="212"/>
      <c r="J139" s="14"/>
      <c r="K139" s="14"/>
      <c r="L139" s="209"/>
      <c r="M139" s="213"/>
      <c r="N139" s="214"/>
      <c r="O139" s="214"/>
      <c r="P139" s="214"/>
      <c r="Q139" s="214"/>
      <c r="R139" s="214"/>
      <c r="S139" s="214"/>
      <c r="T139" s="21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10" t="s">
        <v>157</v>
      </c>
      <c r="AU139" s="210" t="s">
        <v>76</v>
      </c>
      <c r="AV139" s="14" t="s">
        <v>76</v>
      </c>
      <c r="AW139" s="14" t="s">
        <v>31</v>
      </c>
      <c r="AX139" s="14" t="s">
        <v>69</v>
      </c>
      <c r="AY139" s="210" t="s">
        <v>122</v>
      </c>
    </row>
    <row r="140" s="12" customFormat="1">
      <c r="A140" s="12"/>
      <c r="B140" s="189"/>
      <c r="C140" s="12"/>
      <c r="D140" s="182" t="s">
        <v>157</v>
      </c>
      <c r="E140" s="190" t="s">
        <v>3</v>
      </c>
      <c r="F140" s="191" t="s">
        <v>376</v>
      </c>
      <c r="G140" s="12"/>
      <c r="H140" s="192">
        <v>181.5</v>
      </c>
      <c r="I140" s="193"/>
      <c r="J140" s="12"/>
      <c r="K140" s="12"/>
      <c r="L140" s="189"/>
      <c r="M140" s="194"/>
      <c r="N140" s="195"/>
      <c r="O140" s="195"/>
      <c r="P140" s="195"/>
      <c r="Q140" s="195"/>
      <c r="R140" s="195"/>
      <c r="S140" s="195"/>
      <c r="T140" s="196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190" t="s">
        <v>157</v>
      </c>
      <c r="AU140" s="190" t="s">
        <v>76</v>
      </c>
      <c r="AV140" s="12" t="s">
        <v>78</v>
      </c>
      <c r="AW140" s="12" t="s">
        <v>31</v>
      </c>
      <c r="AX140" s="12" t="s">
        <v>69</v>
      </c>
      <c r="AY140" s="190" t="s">
        <v>122</v>
      </c>
    </row>
    <row r="141" s="13" customFormat="1">
      <c r="A141" s="13"/>
      <c r="B141" s="201"/>
      <c r="C141" s="13"/>
      <c r="D141" s="182" t="s">
        <v>157</v>
      </c>
      <c r="E141" s="202" t="s">
        <v>3</v>
      </c>
      <c r="F141" s="203" t="s">
        <v>265</v>
      </c>
      <c r="G141" s="13"/>
      <c r="H141" s="204">
        <v>181.5</v>
      </c>
      <c r="I141" s="205"/>
      <c r="J141" s="13"/>
      <c r="K141" s="13"/>
      <c r="L141" s="201"/>
      <c r="M141" s="206"/>
      <c r="N141" s="207"/>
      <c r="O141" s="207"/>
      <c r="P141" s="207"/>
      <c r="Q141" s="207"/>
      <c r="R141" s="207"/>
      <c r="S141" s="207"/>
      <c r="T141" s="20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02" t="s">
        <v>157</v>
      </c>
      <c r="AU141" s="202" t="s">
        <v>76</v>
      </c>
      <c r="AV141" s="13" t="s">
        <v>127</v>
      </c>
      <c r="AW141" s="13" t="s">
        <v>31</v>
      </c>
      <c r="AX141" s="13" t="s">
        <v>76</v>
      </c>
      <c r="AY141" s="202" t="s">
        <v>122</v>
      </c>
    </row>
    <row r="142" s="2" customFormat="1" ht="24.15" customHeight="1">
      <c r="A142" s="37"/>
      <c r="B142" s="167"/>
      <c r="C142" s="168" t="s">
        <v>175</v>
      </c>
      <c r="D142" s="168" t="s">
        <v>123</v>
      </c>
      <c r="E142" s="169" t="s">
        <v>377</v>
      </c>
      <c r="F142" s="170" t="s">
        <v>378</v>
      </c>
      <c r="G142" s="171" t="s">
        <v>134</v>
      </c>
      <c r="H142" s="172">
        <v>90.75</v>
      </c>
      <c r="I142" s="173"/>
      <c r="J142" s="174">
        <f>ROUND(I142*H142,2)</f>
        <v>0</v>
      </c>
      <c r="K142" s="175"/>
      <c r="L142" s="38"/>
      <c r="M142" s="176" t="s">
        <v>3</v>
      </c>
      <c r="N142" s="177" t="s">
        <v>40</v>
      </c>
      <c r="O142" s="71"/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0" t="s">
        <v>127</v>
      </c>
      <c r="AT142" s="180" t="s">
        <v>123</v>
      </c>
      <c r="AU142" s="180" t="s">
        <v>76</v>
      </c>
      <c r="AY142" s="18" t="s">
        <v>122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8" t="s">
        <v>76</v>
      </c>
      <c r="BK142" s="181">
        <f>ROUND(I142*H142,2)</f>
        <v>0</v>
      </c>
      <c r="BL142" s="18" t="s">
        <v>127</v>
      </c>
      <c r="BM142" s="180" t="s">
        <v>379</v>
      </c>
    </row>
    <row r="143" s="2" customFormat="1">
      <c r="A143" s="37"/>
      <c r="B143" s="38"/>
      <c r="C143" s="37"/>
      <c r="D143" s="182" t="s">
        <v>129</v>
      </c>
      <c r="E143" s="37"/>
      <c r="F143" s="183" t="s">
        <v>378</v>
      </c>
      <c r="G143" s="37"/>
      <c r="H143" s="37"/>
      <c r="I143" s="184"/>
      <c r="J143" s="37"/>
      <c r="K143" s="37"/>
      <c r="L143" s="38"/>
      <c r="M143" s="185"/>
      <c r="N143" s="186"/>
      <c r="O143" s="71"/>
      <c r="P143" s="71"/>
      <c r="Q143" s="71"/>
      <c r="R143" s="71"/>
      <c r="S143" s="71"/>
      <c r="T143" s="72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129</v>
      </c>
      <c r="AU143" s="18" t="s">
        <v>76</v>
      </c>
    </row>
    <row r="144" s="2" customFormat="1">
      <c r="A144" s="37"/>
      <c r="B144" s="38"/>
      <c r="C144" s="37"/>
      <c r="D144" s="187" t="s">
        <v>130</v>
      </c>
      <c r="E144" s="37"/>
      <c r="F144" s="188" t="s">
        <v>380</v>
      </c>
      <c r="G144" s="37"/>
      <c r="H144" s="37"/>
      <c r="I144" s="184"/>
      <c r="J144" s="37"/>
      <c r="K144" s="37"/>
      <c r="L144" s="38"/>
      <c r="M144" s="185"/>
      <c r="N144" s="186"/>
      <c r="O144" s="71"/>
      <c r="P144" s="71"/>
      <c r="Q144" s="71"/>
      <c r="R144" s="71"/>
      <c r="S144" s="71"/>
      <c r="T144" s="72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130</v>
      </c>
      <c r="AU144" s="18" t="s">
        <v>76</v>
      </c>
    </row>
    <row r="145" s="2" customFormat="1" ht="33" customHeight="1">
      <c r="A145" s="37"/>
      <c r="B145" s="167"/>
      <c r="C145" s="168" t="s">
        <v>180</v>
      </c>
      <c r="D145" s="168" t="s">
        <v>123</v>
      </c>
      <c r="E145" s="169" t="s">
        <v>142</v>
      </c>
      <c r="F145" s="170" t="s">
        <v>143</v>
      </c>
      <c r="G145" s="171" t="s">
        <v>134</v>
      </c>
      <c r="H145" s="172">
        <v>1815.28</v>
      </c>
      <c r="I145" s="173"/>
      <c r="J145" s="174">
        <f>ROUND(I145*H145,2)</f>
        <v>0</v>
      </c>
      <c r="K145" s="175"/>
      <c r="L145" s="38"/>
      <c r="M145" s="176" t="s">
        <v>3</v>
      </c>
      <c r="N145" s="177" t="s">
        <v>40</v>
      </c>
      <c r="O145" s="71"/>
      <c r="P145" s="178">
        <f>O145*H145</f>
        <v>0</v>
      </c>
      <c r="Q145" s="178">
        <v>0</v>
      </c>
      <c r="R145" s="178">
        <f>Q145*H145</f>
        <v>0</v>
      </c>
      <c r="S145" s="178">
        <v>0</v>
      </c>
      <c r="T145" s="17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80" t="s">
        <v>127</v>
      </c>
      <c r="AT145" s="180" t="s">
        <v>123</v>
      </c>
      <c r="AU145" s="180" t="s">
        <v>76</v>
      </c>
      <c r="AY145" s="18" t="s">
        <v>122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18" t="s">
        <v>76</v>
      </c>
      <c r="BK145" s="181">
        <f>ROUND(I145*H145,2)</f>
        <v>0</v>
      </c>
      <c r="BL145" s="18" t="s">
        <v>127</v>
      </c>
      <c r="BM145" s="180" t="s">
        <v>381</v>
      </c>
    </row>
    <row r="146" s="2" customFormat="1">
      <c r="A146" s="37"/>
      <c r="B146" s="38"/>
      <c r="C146" s="37"/>
      <c r="D146" s="182" t="s">
        <v>129</v>
      </c>
      <c r="E146" s="37"/>
      <c r="F146" s="183" t="s">
        <v>143</v>
      </c>
      <c r="G146" s="37"/>
      <c r="H146" s="37"/>
      <c r="I146" s="184"/>
      <c r="J146" s="37"/>
      <c r="K146" s="37"/>
      <c r="L146" s="38"/>
      <c r="M146" s="185"/>
      <c r="N146" s="186"/>
      <c r="O146" s="71"/>
      <c r="P146" s="71"/>
      <c r="Q146" s="71"/>
      <c r="R146" s="71"/>
      <c r="S146" s="71"/>
      <c r="T146" s="72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129</v>
      </c>
      <c r="AU146" s="18" t="s">
        <v>76</v>
      </c>
    </row>
    <row r="147" s="2" customFormat="1">
      <c r="A147" s="37"/>
      <c r="B147" s="38"/>
      <c r="C147" s="37"/>
      <c r="D147" s="187" t="s">
        <v>130</v>
      </c>
      <c r="E147" s="37"/>
      <c r="F147" s="188" t="s">
        <v>145</v>
      </c>
      <c r="G147" s="37"/>
      <c r="H147" s="37"/>
      <c r="I147" s="184"/>
      <c r="J147" s="37"/>
      <c r="K147" s="37"/>
      <c r="L147" s="38"/>
      <c r="M147" s="185"/>
      <c r="N147" s="186"/>
      <c r="O147" s="71"/>
      <c r="P147" s="71"/>
      <c r="Q147" s="71"/>
      <c r="R147" s="71"/>
      <c r="S147" s="71"/>
      <c r="T147" s="72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130</v>
      </c>
      <c r="AU147" s="18" t="s">
        <v>76</v>
      </c>
    </row>
    <row r="148" s="12" customFormat="1">
      <c r="A148" s="12"/>
      <c r="B148" s="189"/>
      <c r="C148" s="12"/>
      <c r="D148" s="182" t="s">
        <v>157</v>
      </c>
      <c r="E148" s="190" t="s">
        <v>3</v>
      </c>
      <c r="F148" s="191" t="s">
        <v>382</v>
      </c>
      <c r="G148" s="12"/>
      <c r="H148" s="192">
        <v>1815.28</v>
      </c>
      <c r="I148" s="193"/>
      <c r="J148" s="12"/>
      <c r="K148" s="12"/>
      <c r="L148" s="189"/>
      <c r="M148" s="194"/>
      <c r="N148" s="195"/>
      <c r="O148" s="195"/>
      <c r="P148" s="195"/>
      <c r="Q148" s="195"/>
      <c r="R148" s="195"/>
      <c r="S148" s="195"/>
      <c r="T148" s="196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190" t="s">
        <v>157</v>
      </c>
      <c r="AU148" s="190" t="s">
        <v>76</v>
      </c>
      <c r="AV148" s="12" t="s">
        <v>78</v>
      </c>
      <c r="AW148" s="12" t="s">
        <v>31</v>
      </c>
      <c r="AX148" s="12" t="s">
        <v>69</v>
      </c>
      <c r="AY148" s="190" t="s">
        <v>122</v>
      </c>
    </row>
    <row r="149" s="13" customFormat="1">
      <c r="A149" s="13"/>
      <c r="B149" s="201"/>
      <c r="C149" s="13"/>
      <c r="D149" s="182" t="s">
        <v>157</v>
      </c>
      <c r="E149" s="202" t="s">
        <v>3</v>
      </c>
      <c r="F149" s="203" t="s">
        <v>265</v>
      </c>
      <c r="G149" s="13"/>
      <c r="H149" s="204">
        <v>1815.28</v>
      </c>
      <c r="I149" s="205"/>
      <c r="J149" s="13"/>
      <c r="K149" s="13"/>
      <c r="L149" s="201"/>
      <c r="M149" s="206"/>
      <c r="N149" s="207"/>
      <c r="O149" s="207"/>
      <c r="P149" s="207"/>
      <c r="Q149" s="207"/>
      <c r="R149" s="207"/>
      <c r="S149" s="207"/>
      <c r="T149" s="20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02" t="s">
        <v>157</v>
      </c>
      <c r="AU149" s="202" t="s">
        <v>76</v>
      </c>
      <c r="AV149" s="13" t="s">
        <v>127</v>
      </c>
      <c r="AW149" s="13" t="s">
        <v>31</v>
      </c>
      <c r="AX149" s="13" t="s">
        <v>76</v>
      </c>
      <c r="AY149" s="202" t="s">
        <v>122</v>
      </c>
    </row>
    <row r="150" s="2" customFormat="1" ht="16.5" customHeight="1">
      <c r="A150" s="37"/>
      <c r="B150" s="167"/>
      <c r="C150" s="168" t="s">
        <v>186</v>
      </c>
      <c r="D150" s="168" t="s">
        <v>123</v>
      </c>
      <c r="E150" s="169" t="s">
        <v>147</v>
      </c>
      <c r="F150" s="170" t="s">
        <v>148</v>
      </c>
      <c r="G150" s="171" t="s">
        <v>134</v>
      </c>
      <c r="H150" s="172">
        <v>1815.28</v>
      </c>
      <c r="I150" s="173"/>
      <c r="J150" s="174">
        <f>ROUND(I150*H150,2)</f>
        <v>0</v>
      </c>
      <c r="K150" s="175"/>
      <c r="L150" s="38"/>
      <c r="M150" s="176" t="s">
        <v>3</v>
      </c>
      <c r="N150" s="177" t="s">
        <v>40</v>
      </c>
      <c r="O150" s="71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0" t="s">
        <v>127</v>
      </c>
      <c r="AT150" s="180" t="s">
        <v>123</v>
      </c>
      <c r="AU150" s="180" t="s">
        <v>76</v>
      </c>
      <c r="AY150" s="18" t="s">
        <v>122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8" t="s">
        <v>76</v>
      </c>
      <c r="BK150" s="181">
        <f>ROUND(I150*H150,2)</f>
        <v>0</v>
      </c>
      <c r="BL150" s="18" t="s">
        <v>127</v>
      </c>
      <c r="BM150" s="180" t="s">
        <v>383</v>
      </c>
    </row>
    <row r="151" s="2" customFormat="1">
      <c r="A151" s="37"/>
      <c r="B151" s="38"/>
      <c r="C151" s="37"/>
      <c r="D151" s="182" t="s">
        <v>129</v>
      </c>
      <c r="E151" s="37"/>
      <c r="F151" s="183" t="s">
        <v>148</v>
      </c>
      <c r="G151" s="37"/>
      <c r="H151" s="37"/>
      <c r="I151" s="184"/>
      <c r="J151" s="37"/>
      <c r="K151" s="37"/>
      <c r="L151" s="38"/>
      <c r="M151" s="185"/>
      <c r="N151" s="186"/>
      <c r="O151" s="71"/>
      <c r="P151" s="71"/>
      <c r="Q151" s="71"/>
      <c r="R151" s="71"/>
      <c r="S151" s="71"/>
      <c r="T151" s="72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129</v>
      </c>
      <c r="AU151" s="18" t="s">
        <v>76</v>
      </c>
    </row>
    <row r="152" s="2" customFormat="1">
      <c r="A152" s="37"/>
      <c r="B152" s="38"/>
      <c r="C152" s="37"/>
      <c r="D152" s="187" t="s">
        <v>130</v>
      </c>
      <c r="E152" s="37"/>
      <c r="F152" s="188" t="s">
        <v>150</v>
      </c>
      <c r="G152" s="37"/>
      <c r="H152" s="37"/>
      <c r="I152" s="184"/>
      <c r="J152" s="37"/>
      <c r="K152" s="37"/>
      <c r="L152" s="38"/>
      <c r="M152" s="185"/>
      <c r="N152" s="186"/>
      <c r="O152" s="71"/>
      <c r="P152" s="71"/>
      <c r="Q152" s="71"/>
      <c r="R152" s="71"/>
      <c r="S152" s="71"/>
      <c r="T152" s="72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130</v>
      </c>
      <c r="AU152" s="18" t="s">
        <v>76</v>
      </c>
    </row>
    <row r="153" s="2" customFormat="1" ht="33" customHeight="1">
      <c r="A153" s="37"/>
      <c r="B153" s="167"/>
      <c r="C153" s="168" t="s">
        <v>191</v>
      </c>
      <c r="D153" s="168" t="s">
        <v>123</v>
      </c>
      <c r="E153" s="169" t="s">
        <v>280</v>
      </c>
      <c r="F153" s="170" t="s">
        <v>153</v>
      </c>
      <c r="G153" s="171" t="s">
        <v>154</v>
      </c>
      <c r="H153" s="172">
        <v>3449.0320000000002</v>
      </c>
      <c r="I153" s="173"/>
      <c r="J153" s="174">
        <f>ROUND(I153*H153,2)</f>
        <v>0</v>
      </c>
      <c r="K153" s="175"/>
      <c r="L153" s="38"/>
      <c r="M153" s="176" t="s">
        <v>3</v>
      </c>
      <c r="N153" s="177" t="s">
        <v>40</v>
      </c>
      <c r="O153" s="71"/>
      <c r="P153" s="178">
        <f>O153*H153</f>
        <v>0</v>
      </c>
      <c r="Q153" s="178">
        <v>0</v>
      </c>
      <c r="R153" s="178">
        <f>Q153*H153</f>
        <v>0</v>
      </c>
      <c r="S153" s="178">
        <v>0</v>
      </c>
      <c r="T153" s="17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0" t="s">
        <v>127</v>
      </c>
      <c r="AT153" s="180" t="s">
        <v>123</v>
      </c>
      <c r="AU153" s="180" t="s">
        <v>76</v>
      </c>
      <c r="AY153" s="18" t="s">
        <v>122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8" t="s">
        <v>76</v>
      </c>
      <c r="BK153" s="181">
        <f>ROUND(I153*H153,2)</f>
        <v>0</v>
      </c>
      <c r="BL153" s="18" t="s">
        <v>127</v>
      </c>
      <c r="BM153" s="180" t="s">
        <v>384</v>
      </c>
    </row>
    <row r="154" s="2" customFormat="1">
      <c r="A154" s="37"/>
      <c r="B154" s="38"/>
      <c r="C154" s="37"/>
      <c r="D154" s="182" t="s">
        <v>129</v>
      </c>
      <c r="E154" s="37"/>
      <c r="F154" s="183" t="s">
        <v>153</v>
      </c>
      <c r="G154" s="37"/>
      <c r="H154" s="37"/>
      <c r="I154" s="184"/>
      <c r="J154" s="37"/>
      <c r="K154" s="37"/>
      <c r="L154" s="38"/>
      <c r="M154" s="185"/>
      <c r="N154" s="186"/>
      <c r="O154" s="71"/>
      <c r="P154" s="71"/>
      <c r="Q154" s="71"/>
      <c r="R154" s="71"/>
      <c r="S154" s="71"/>
      <c r="T154" s="72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8" t="s">
        <v>129</v>
      </c>
      <c r="AU154" s="18" t="s">
        <v>76</v>
      </c>
    </row>
    <row r="155" s="2" customFormat="1">
      <c r="A155" s="37"/>
      <c r="B155" s="38"/>
      <c r="C155" s="37"/>
      <c r="D155" s="187" t="s">
        <v>130</v>
      </c>
      <c r="E155" s="37"/>
      <c r="F155" s="188" t="s">
        <v>282</v>
      </c>
      <c r="G155" s="37"/>
      <c r="H155" s="37"/>
      <c r="I155" s="184"/>
      <c r="J155" s="37"/>
      <c r="K155" s="37"/>
      <c r="L155" s="38"/>
      <c r="M155" s="185"/>
      <c r="N155" s="186"/>
      <c r="O155" s="71"/>
      <c r="P155" s="71"/>
      <c r="Q155" s="71"/>
      <c r="R155" s="71"/>
      <c r="S155" s="71"/>
      <c r="T155" s="72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8" t="s">
        <v>130</v>
      </c>
      <c r="AU155" s="18" t="s">
        <v>76</v>
      </c>
    </row>
    <row r="156" s="12" customFormat="1">
      <c r="A156" s="12"/>
      <c r="B156" s="189"/>
      <c r="C156" s="12"/>
      <c r="D156" s="182" t="s">
        <v>157</v>
      </c>
      <c r="E156" s="190" t="s">
        <v>3</v>
      </c>
      <c r="F156" s="191" t="s">
        <v>385</v>
      </c>
      <c r="G156" s="12"/>
      <c r="H156" s="192">
        <v>3449.0320000000002</v>
      </c>
      <c r="I156" s="193"/>
      <c r="J156" s="12"/>
      <c r="K156" s="12"/>
      <c r="L156" s="189"/>
      <c r="M156" s="194"/>
      <c r="N156" s="195"/>
      <c r="O156" s="195"/>
      <c r="P156" s="195"/>
      <c r="Q156" s="195"/>
      <c r="R156" s="195"/>
      <c r="S156" s="195"/>
      <c r="T156" s="196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190" t="s">
        <v>157</v>
      </c>
      <c r="AU156" s="190" t="s">
        <v>76</v>
      </c>
      <c r="AV156" s="12" t="s">
        <v>78</v>
      </c>
      <c r="AW156" s="12" t="s">
        <v>31</v>
      </c>
      <c r="AX156" s="12" t="s">
        <v>76</v>
      </c>
      <c r="AY156" s="190" t="s">
        <v>122</v>
      </c>
    </row>
    <row r="157" s="11" customFormat="1" ht="25.92" customHeight="1">
      <c r="A157" s="11"/>
      <c r="B157" s="156"/>
      <c r="C157" s="11"/>
      <c r="D157" s="157" t="s">
        <v>68</v>
      </c>
      <c r="E157" s="158" t="s">
        <v>146</v>
      </c>
      <c r="F157" s="158" t="s">
        <v>159</v>
      </c>
      <c r="G157" s="11"/>
      <c r="H157" s="11"/>
      <c r="I157" s="159"/>
      <c r="J157" s="160">
        <f>BK157</f>
        <v>0</v>
      </c>
      <c r="K157" s="11"/>
      <c r="L157" s="156"/>
      <c r="M157" s="161"/>
      <c r="N157" s="162"/>
      <c r="O157" s="162"/>
      <c r="P157" s="163">
        <f>SUM(P158:P213)</f>
        <v>0</v>
      </c>
      <c r="Q157" s="162"/>
      <c r="R157" s="163">
        <f>SUM(R158:R213)</f>
        <v>2801.05438</v>
      </c>
      <c r="S157" s="162"/>
      <c r="T157" s="164">
        <f>SUM(T158:T213)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57" t="s">
        <v>76</v>
      </c>
      <c r="AT157" s="165" t="s">
        <v>68</v>
      </c>
      <c r="AU157" s="165" t="s">
        <v>69</v>
      </c>
      <c r="AY157" s="157" t="s">
        <v>122</v>
      </c>
      <c r="BK157" s="166">
        <f>SUM(BK158:BK213)</f>
        <v>0</v>
      </c>
    </row>
    <row r="158" s="2" customFormat="1" ht="33" customHeight="1">
      <c r="A158" s="37"/>
      <c r="B158" s="167"/>
      <c r="C158" s="168" t="s">
        <v>199</v>
      </c>
      <c r="D158" s="168" t="s">
        <v>123</v>
      </c>
      <c r="E158" s="169" t="s">
        <v>386</v>
      </c>
      <c r="F158" s="170" t="s">
        <v>387</v>
      </c>
      <c r="G158" s="171" t="s">
        <v>126</v>
      </c>
      <c r="H158" s="172">
        <v>11822</v>
      </c>
      <c r="I158" s="173"/>
      <c r="J158" s="174">
        <f>ROUND(I158*H158,2)</f>
        <v>0</v>
      </c>
      <c r="K158" s="175"/>
      <c r="L158" s="38"/>
      <c r="M158" s="176" t="s">
        <v>3</v>
      </c>
      <c r="N158" s="177" t="s">
        <v>40</v>
      </c>
      <c r="O158" s="71"/>
      <c r="P158" s="178">
        <f>O158*H158</f>
        <v>0</v>
      </c>
      <c r="Q158" s="178">
        <v>0</v>
      </c>
      <c r="R158" s="178">
        <f>Q158*H158</f>
        <v>0</v>
      </c>
      <c r="S158" s="178">
        <v>0</v>
      </c>
      <c r="T158" s="17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0" t="s">
        <v>127</v>
      </c>
      <c r="AT158" s="180" t="s">
        <v>123</v>
      </c>
      <c r="AU158" s="180" t="s">
        <v>76</v>
      </c>
      <c r="AY158" s="18" t="s">
        <v>122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8" t="s">
        <v>76</v>
      </c>
      <c r="BK158" s="181">
        <f>ROUND(I158*H158,2)</f>
        <v>0</v>
      </c>
      <c r="BL158" s="18" t="s">
        <v>127</v>
      </c>
      <c r="BM158" s="180" t="s">
        <v>388</v>
      </c>
    </row>
    <row r="159" s="2" customFormat="1">
      <c r="A159" s="37"/>
      <c r="B159" s="38"/>
      <c r="C159" s="37"/>
      <c r="D159" s="182" t="s">
        <v>129</v>
      </c>
      <c r="E159" s="37"/>
      <c r="F159" s="183" t="s">
        <v>387</v>
      </c>
      <c r="G159" s="37"/>
      <c r="H159" s="37"/>
      <c r="I159" s="184"/>
      <c r="J159" s="37"/>
      <c r="K159" s="37"/>
      <c r="L159" s="38"/>
      <c r="M159" s="185"/>
      <c r="N159" s="186"/>
      <c r="O159" s="71"/>
      <c r="P159" s="71"/>
      <c r="Q159" s="71"/>
      <c r="R159" s="71"/>
      <c r="S159" s="71"/>
      <c r="T159" s="72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129</v>
      </c>
      <c r="AU159" s="18" t="s">
        <v>76</v>
      </c>
    </row>
    <row r="160" s="2" customFormat="1">
      <c r="A160" s="37"/>
      <c r="B160" s="38"/>
      <c r="C160" s="37"/>
      <c r="D160" s="187" t="s">
        <v>130</v>
      </c>
      <c r="E160" s="37"/>
      <c r="F160" s="188" t="s">
        <v>389</v>
      </c>
      <c r="G160" s="37"/>
      <c r="H160" s="37"/>
      <c r="I160" s="184"/>
      <c r="J160" s="37"/>
      <c r="K160" s="37"/>
      <c r="L160" s="38"/>
      <c r="M160" s="185"/>
      <c r="N160" s="186"/>
      <c r="O160" s="71"/>
      <c r="P160" s="71"/>
      <c r="Q160" s="71"/>
      <c r="R160" s="71"/>
      <c r="S160" s="71"/>
      <c r="T160" s="72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130</v>
      </c>
      <c r="AU160" s="18" t="s">
        <v>76</v>
      </c>
    </row>
    <row r="161" s="14" customFormat="1">
      <c r="A161" s="14"/>
      <c r="B161" s="209"/>
      <c r="C161" s="14"/>
      <c r="D161" s="182" t="s">
        <v>157</v>
      </c>
      <c r="E161" s="210" t="s">
        <v>3</v>
      </c>
      <c r="F161" s="211" t="s">
        <v>354</v>
      </c>
      <c r="G161" s="14"/>
      <c r="H161" s="210" t="s">
        <v>3</v>
      </c>
      <c r="I161" s="212"/>
      <c r="J161" s="14"/>
      <c r="K161" s="14"/>
      <c r="L161" s="209"/>
      <c r="M161" s="213"/>
      <c r="N161" s="214"/>
      <c r="O161" s="214"/>
      <c r="P161" s="214"/>
      <c r="Q161" s="214"/>
      <c r="R161" s="214"/>
      <c r="S161" s="214"/>
      <c r="T161" s="21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10" t="s">
        <v>157</v>
      </c>
      <c r="AU161" s="210" t="s">
        <v>76</v>
      </c>
      <c r="AV161" s="14" t="s">
        <v>76</v>
      </c>
      <c r="AW161" s="14" t="s">
        <v>31</v>
      </c>
      <c r="AX161" s="14" t="s">
        <v>69</v>
      </c>
      <c r="AY161" s="210" t="s">
        <v>122</v>
      </c>
    </row>
    <row r="162" s="12" customFormat="1">
      <c r="A162" s="12"/>
      <c r="B162" s="189"/>
      <c r="C162" s="12"/>
      <c r="D162" s="182" t="s">
        <v>157</v>
      </c>
      <c r="E162" s="190" t="s">
        <v>3</v>
      </c>
      <c r="F162" s="191" t="s">
        <v>390</v>
      </c>
      <c r="G162" s="12"/>
      <c r="H162" s="192">
        <v>5911</v>
      </c>
      <c r="I162" s="193"/>
      <c r="J162" s="12"/>
      <c r="K162" s="12"/>
      <c r="L162" s="189"/>
      <c r="M162" s="194"/>
      <c r="N162" s="195"/>
      <c r="O162" s="195"/>
      <c r="P162" s="195"/>
      <c r="Q162" s="195"/>
      <c r="R162" s="195"/>
      <c r="S162" s="195"/>
      <c r="T162" s="196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190" t="s">
        <v>157</v>
      </c>
      <c r="AU162" s="190" t="s">
        <v>76</v>
      </c>
      <c r="AV162" s="12" t="s">
        <v>78</v>
      </c>
      <c r="AW162" s="12" t="s">
        <v>31</v>
      </c>
      <c r="AX162" s="12" t="s">
        <v>69</v>
      </c>
      <c r="AY162" s="190" t="s">
        <v>122</v>
      </c>
    </row>
    <row r="163" s="14" customFormat="1">
      <c r="A163" s="14"/>
      <c r="B163" s="209"/>
      <c r="C163" s="14"/>
      <c r="D163" s="182" t="s">
        <v>157</v>
      </c>
      <c r="E163" s="210" t="s">
        <v>3</v>
      </c>
      <c r="F163" s="211" t="s">
        <v>391</v>
      </c>
      <c r="G163" s="14"/>
      <c r="H163" s="210" t="s">
        <v>3</v>
      </c>
      <c r="I163" s="212"/>
      <c r="J163" s="14"/>
      <c r="K163" s="14"/>
      <c r="L163" s="209"/>
      <c r="M163" s="213"/>
      <c r="N163" s="214"/>
      <c r="O163" s="214"/>
      <c r="P163" s="214"/>
      <c r="Q163" s="214"/>
      <c r="R163" s="214"/>
      <c r="S163" s="214"/>
      <c r="T163" s="21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10" t="s">
        <v>157</v>
      </c>
      <c r="AU163" s="210" t="s">
        <v>76</v>
      </c>
      <c r="AV163" s="14" t="s">
        <v>76</v>
      </c>
      <c r="AW163" s="14" t="s">
        <v>31</v>
      </c>
      <c r="AX163" s="14" t="s">
        <v>69</v>
      </c>
      <c r="AY163" s="210" t="s">
        <v>122</v>
      </c>
    </row>
    <row r="164" s="12" customFormat="1">
      <c r="A164" s="12"/>
      <c r="B164" s="189"/>
      <c r="C164" s="12"/>
      <c r="D164" s="182" t="s">
        <v>157</v>
      </c>
      <c r="E164" s="190" t="s">
        <v>3</v>
      </c>
      <c r="F164" s="191" t="s">
        <v>390</v>
      </c>
      <c r="G164" s="12"/>
      <c r="H164" s="192">
        <v>5911</v>
      </c>
      <c r="I164" s="193"/>
      <c r="J164" s="12"/>
      <c r="K164" s="12"/>
      <c r="L164" s="189"/>
      <c r="M164" s="194"/>
      <c r="N164" s="195"/>
      <c r="O164" s="195"/>
      <c r="P164" s="195"/>
      <c r="Q164" s="195"/>
      <c r="R164" s="195"/>
      <c r="S164" s="195"/>
      <c r="T164" s="196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T164" s="190" t="s">
        <v>157</v>
      </c>
      <c r="AU164" s="190" t="s">
        <v>76</v>
      </c>
      <c r="AV164" s="12" t="s">
        <v>78</v>
      </c>
      <c r="AW164" s="12" t="s">
        <v>31</v>
      </c>
      <c r="AX164" s="12" t="s">
        <v>69</v>
      </c>
      <c r="AY164" s="190" t="s">
        <v>122</v>
      </c>
    </row>
    <row r="165" s="13" customFormat="1">
      <c r="A165" s="13"/>
      <c r="B165" s="201"/>
      <c r="C165" s="13"/>
      <c r="D165" s="182" t="s">
        <v>157</v>
      </c>
      <c r="E165" s="202" t="s">
        <v>3</v>
      </c>
      <c r="F165" s="203" t="s">
        <v>265</v>
      </c>
      <c r="G165" s="13"/>
      <c r="H165" s="204">
        <v>11822</v>
      </c>
      <c r="I165" s="205"/>
      <c r="J165" s="13"/>
      <c r="K165" s="13"/>
      <c r="L165" s="201"/>
      <c r="M165" s="206"/>
      <c r="N165" s="207"/>
      <c r="O165" s="207"/>
      <c r="P165" s="207"/>
      <c r="Q165" s="207"/>
      <c r="R165" s="207"/>
      <c r="S165" s="207"/>
      <c r="T165" s="20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02" t="s">
        <v>157</v>
      </c>
      <c r="AU165" s="202" t="s">
        <v>76</v>
      </c>
      <c r="AV165" s="13" t="s">
        <v>127</v>
      </c>
      <c r="AW165" s="13" t="s">
        <v>31</v>
      </c>
      <c r="AX165" s="13" t="s">
        <v>76</v>
      </c>
      <c r="AY165" s="202" t="s">
        <v>122</v>
      </c>
    </row>
    <row r="166" s="2" customFormat="1" ht="16.5" customHeight="1">
      <c r="A166" s="37"/>
      <c r="B166" s="167"/>
      <c r="C166" s="168" t="s">
        <v>9</v>
      </c>
      <c r="D166" s="168" t="s">
        <v>123</v>
      </c>
      <c r="E166" s="169" t="s">
        <v>392</v>
      </c>
      <c r="F166" s="170" t="s">
        <v>393</v>
      </c>
      <c r="G166" s="171" t="s">
        <v>126</v>
      </c>
      <c r="H166" s="172">
        <v>5911</v>
      </c>
      <c r="I166" s="173"/>
      <c r="J166" s="174">
        <f>ROUND(I166*H166,2)</f>
        <v>0</v>
      </c>
      <c r="K166" s="175"/>
      <c r="L166" s="38"/>
      <c r="M166" s="176" t="s">
        <v>3</v>
      </c>
      <c r="N166" s="177" t="s">
        <v>40</v>
      </c>
      <c r="O166" s="71"/>
      <c r="P166" s="178">
        <f>O166*H166</f>
        <v>0</v>
      </c>
      <c r="Q166" s="178">
        <v>0</v>
      </c>
      <c r="R166" s="178">
        <f>Q166*H166</f>
        <v>0</v>
      </c>
      <c r="S166" s="178">
        <v>0</v>
      </c>
      <c r="T166" s="17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0" t="s">
        <v>127</v>
      </c>
      <c r="AT166" s="180" t="s">
        <v>123</v>
      </c>
      <c r="AU166" s="180" t="s">
        <v>76</v>
      </c>
      <c r="AY166" s="18" t="s">
        <v>122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8" t="s">
        <v>76</v>
      </c>
      <c r="BK166" s="181">
        <f>ROUND(I166*H166,2)</f>
        <v>0</v>
      </c>
      <c r="BL166" s="18" t="s">
        <v>127</v>
      </c>
      <c r="BM166" s="180" t="s">
        <v>394</v>
      </c>
    </row>
    <row r="167" s="2" customFormat="1">
      <c r="A167" s="37"/>
      <c r="B167" s="38"/>
      <c r="C167" s="37"/>
      <c r="D167" s="182" t="s">
        <v>129</v>
      </c>
      <c r="E167" s="37"/>
      <c r="F167" s="183" t="s">
        <v>393</v>
      </c>
      <c r="G167" s="37"/>
      <c r="H167" s="37"/>
      <c r="I167" s="184"/>
      <c r="J167" s="37"/>
      <c r="K167" s="37"/>
      <c r="L167" s="38"/>
      <c r="M167" s="185"/>
      <c r="N167" s="186"/>
      <c r="O167" s="71"/>
      <c r="P167" s="71"/>
      <c r="Q167" s="71"/>
      <c r="R167" s="71"/>
      <c r="S167" s="71"/>
      <c r="T167" s="72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8" t="s">
        <v>129</v>
      </c>
      <c r="AU167" s="18" t="s">
        <v>76</v>
      </c>
    </row>
    <row r="168" s="14" customFormat="1">
      <c r="A168" s="14"/>
      <c r="B168" s="209"/>
      <c r="C168" s="14"/>
      <c r="D168" s="182" t="s">
        <v>157</v>
      </c>
      <c r="E168" s="210" t="s">
        <v>3</v>
      </c>
      <c r="F168" s="211" t="s">
        <v>354</v>
      </c>
      <c r="G168" s="14"/>
      <c r="H168" s="210" t="s">
        <v>3</v>
      </c>
      <c r="I168" s="212"/>
      <c r="J168" s="14"/>
      <c r="K168" s="14"/>
      <c r="L168" s="209"/>
      <c r="M168" s="213"/>
      <c r="N168" s="214"/>
      <c r="O168" s="214"/>
      <c r="P168" s="214"/>
      <c r="Q168" s="214"/>
      <c r="R168" s="214"/>
      <c r="S168" s="214"/>
      <c r="T168" s="21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10" t="s">
        <v>157</v>
      </c>
      <c r="AU168" s="210" t="s">
        <v>76</v>
      </c>
      <c r="AV168" s="14" t="s">
        <v>76</v>
      </c>
      <c r="AW168" s="14" t="s">
        <v>31</v>
      </c>
      <c r="AX168" s="14" t="s">
        <v>69</v>
      </c>
      <c r="AY168" s="210" t="s">
        <v>122</v>
      </c>
    </row>
    <row r="169" s="12" customFormat="1">
      <c r="A169" s="12"/>
      <c r="B169" s="189"/>
      <c r="C169" s="12"/>
      <c r="D169" s="182" t="s">
        <v>157</v>
      </c>
      <c r="E169" s="190" t="s">
        <v>3</v>
      </c>
      <c r="F169" s="191" t="s">
        <v>390</v>
      </c>
      <c r="G169" s="12"/>
      <c r="H169" s="192">
        <v>5911</v>
      </c>
      <c r="I169" s="193"/>
      <c r="J169" s="12"/>
      <c r="K169" s="12"/>
      <c r="L169" s="189"/>
      <c r="M169" s="194"/>
      <c r="N169" s="195"/>
      <c r="O169" s="195"/>
      <c r="P169" s="195"/>
      <c r="Q169" s="195"/>
      <c r="R169" s="195"/>
      <c r="S169" s="195"/>
      <c r="T169" s="196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190" t="s">
        <v>157</v>
      </c>
      <c r="AU169" s="190" t="s">
        <v>76</v>
      </c>
      <c r="AV169" s="12" t="s">
        <v>78</v>
      </c>
      <c r="AW169" s="12" t="s">
        <v>31</v>
      </c>
      <c r="AX169" s="12" t="s">
        <v>69</v>
      </c>
      <c r="AY169" s="190" t="s">
        <v>122</v>
      </c>
    </row>
    <row r="170" s="13" customFormat="1">
      <c r="A170" s="13"/>
      <c r="B170" s="201"/>
      <c r="C170" s="13"/>
      <c r="D170" s="182" t="s">
        <v>157</v>
      </c>
      <c r="E170" s="202" t="s">
        <v>3</v>
      </c>
      <c r="F170" s="203" t="s">
        <v>265</v>
      </c>
      <c r="G170" s="13"/>
      <c r="H170" s="204">
        <v>5911</v>
      </c>
      <c r="I170" s="205"/>
      <c r="J170" s="13"/>
      <c r="K170" s="13"/>
      <c r="L170" s="201"/>
      <c r="M170" s="206"/>
      <c r="N170" s="207"/>
      <c r="O170" s="207"/>
      <c r="P170" s="207"/>
      <c r="Q170" s="207"/>
      <c r="R170" s="207"/>
      <c r="S170" s="207"/>
      <c r="T170" s="20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02" t="s">
        <v>157</v>
      </c>
      <c r="AU170" s="202" t="s">
        <v>76</v>
      </c>
      <c r="AV170" s="13" t="s">
        <v>127</v>
      </c>
      <c r="AW170" s="13" t="s">
        <v>31</v>
      </c>
      <c r="AX170" s="13" t="s">
        <v>76</v>
      </c>
      <c r="AY170" s="202" t="s">
        <v>122</v>
      </c>
    </row>
    <row r="171" s="2" customFormat="1" ht="16.5" customHeight="1">
      <c r="A171" s="37"/>
      <c r="B171" s="167"/>
      <c r="C171" s="168" t="s">
        <v>212</v>
      </c>
      <c r="D171" s="168" t="s">
        <v>123</v>
      </c>
      <c r="E171" s="169" t="s">
        <v>395</v>
      </c>
      <c r="F171" s="170" t="s">
        <v>396</v>
      </c>
      <c r="G171" s="171" t="s">
        <v>134</v>
      </c>
      <c r="H171" s="172">
        <v>112.31</v>
      </c>
      <c r="I171" s="173"/>
      <c r="J171" s="174">
        <f>ROUND(I171*H171,2)</f>
        <v>0</v>
      </c>
      <c r="K171" s="175"/>
      <c r="L171" s="38"/>
      <c r="M171" s="176" t="s">
        <v>3</v>
      </c>
      <c r="N171" s="177" t="s">
        <v>40</v>
      </c>
      <c r="O171" s="71"/>
      <c r="P171" s="178">
        <f>O171*H171</f>
        <v>0</v>
      </c>
      <c r="Q171" s="178">
        <v>0</v>
      </c>
      <c r="R171" s="178">
        <f>Q171*H171</f>
        <v>0</v>
      </c>
      <c r="S171" s="178">
        <v>0</v>
      </c>
      <c r="T171" s="17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0" t="s">
        <v>127</v>
      </c>
      <c r="AT171" s="180" t="s">
        <v>123</v>
      </c>
      <c r="AU171" s="180" t="s">
        <v>76</v>
      </c>
      <c r="AY171" s="18" t="s">
        <v>122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8" t="s">
        <v>76</v>
      </c>
      <c r="BK171" s="181">
        <f>ROUND(I171*H171,2)</f>
        <v>0</v>
      </c>
      <c r="BL171" s="18" t="s">
        <v>127</v>
      </c>
      <c r="BM171" s="180" t="s">
        <v>397</v>
      </c>
    </row>
    <row r="172" s="2" customFormat="1">
      <c r="A172" s="37"/>
      <c r="B172" s="38"/>
      <c r="C172" s="37"/>
      <c r="D172" s="182" t="s">
        <v>129</v>
      </c>
      <c r="E172" s="37"/>
      <c r="F172" s="183" t="s">
        <v>396</v>
      </c>
      <c r="G172" s="37"/>
      <c r="H172" s="37"/>
      <c r="I172" s="184"/>
      <c r="J172" s="37"/>
      <c r="K172" s="37"/>
      <c r="L172" s="38"/>
      <c r="M172" s="185"/>
      <c r="N172" s="186"/>
      <c r="O172" s="71"/>
      <c r="P172" s="71"/>
      <c r="Q172" s="71"/>
      <c r="R172" s="71"/>
      <c r="S172" s="71"/>
      <c r="T172" s="72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8" t="s">
        <v>129</v>
      </c>
      <c r="AU172" s="18" t="s">
        <v>76</v>
      </c>
    </row>
    <row r="173" s="2" customFormat="1" ht="24.15" customHeight="1">
      <c r="A173" s="37"/>
      <c r="B173" s="167"/>
      <c r="C173" s="168" t="s">
        <v>217</v>
      </c>
      <c r="D173" s="168" t="s">
        <v>123</v>
      </c>
      <c r="E173" s="169" t="s">
        <v>161</v>
      </c>
      <c r="F173" s="170" t="s">
        <v>162</v>
      </c>
      <c r="G173" s="171" t="s">
        <v>126</v>
      </c>
      <c r="H173" s="172">
        <v>768</v>
      </c>
      <c r="I173" s="173"/>
      <c r="J173" s="174">
        <f>ROUND(I173*H173,2)</f>
        <v>0</v>
      </c>
      <c r="K173" s="175"/>
      <c r="L173" s="38"/>
      <c r="M173" s="176" t="s">
        <v>3</v>
      </c>
      <c r="N173" s="177" t="s">
        <v>40</v>
      </c>
      <c r="O173" s="71"/>
      <c r="P173" s="178">
        <f>O173*H173</f>
        <v>0</v>
      </c>
      <c r="Q173" s="178">
        <v>0.34499999999999997</v>
      </c>
      <c r="R173" s="178">
        <f>Q173*H173</f>
        <v>264.95999999999998</v>
      </c>
      <c r="S173" s="178">
        <v>0</v>
      </c>
      <c r="T173" s="17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0" t="s">
        <v>127</v>
      </c>
      <c r="AT173" s="180" t="s">
        <v>123</v>
      </c>
      <c r="AU173" s="180" t="s">
        <v>76</v>
      </c>
      <c r="AY173" s="18" t="s">
        <v>122</v>
      </c>
      <c r="BE173" s="181">
        <f>IF(N173="základní",J173,0)</f>
        <v>0</v>
      </c>
      <c r="BF173" s="181">
        <f>IF(N173="snížená",J173,0)</f>
        <v>0</v>
      </c>
      <c r="BG173" s="181">
        <f>IF(N173="zákl. přenesená",J173,0)</f>
        <v>0</v>
      </c>
      <c r="BH173" s="181">
        <f>IF(N173="sníž. přenesená",J173,0)</f>
        <v>0</v>
      </c>
      <c r="BI173" s="181">
        <f>IF(N173="nulová",J173,0)</f>
        <v>0</v>
      </c>
      <c r="BJ173" s="18" t="s">
        <v>76</v>
      </c>
      <c r="BK173" s="181">
        <f>ROUND(I173*H173,2)</f>
        <v>0</v>
      </c>
      <c r="BL173" s="18" t="s">
        <v>127</v>
      </c>
      <c r="BM173" s="180" t="s">
        <v>398</v>
      </c>
    </row>
    <row r="174" s="2" customFormat="1">
      <c r="A174" s="37"/>
      <c r="B174" s="38"/>
      <c r="C174" s="37"/>
      <c r="D174" s="182" t="s">
        <v>129</v>
      </c>
      <c r="E174" s="37"/>
      <c r="F174" s="183" t="s">
        <v>162</v>
      </c>
      <c r="G174" s="37"/>
      <c r="H174" s="37"/>
      <c r="I174" s="184"/>
      <c r="J174" s="37"/>
      <c r="K174" s="37"/>
      <c r="L174" s="38"/>
      <c r="M174" s="185"/>
      <c r="N174" s="186"/>
      <c r="O174" s="71"/>
      <c r="P174" s="71"/>
      <c r="Q174" s="71"/>
      <c r="R174" s="71"/>
      <c r="S174" s="71"/>
      <c r="T174" s="72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129</v>
      </c>
      <c r="AU174" s="18" t="s">
        <v>76</v>
      </c>
    </row>
    <row r="175" s="2" customFormat="1">
      <c r="A175" s="37"/>
      <c r="B175" s="38"/>
      <c r="C175" s="37"/>
      <c r="D175" s="187" t="s">
        <v>130</v>
      </c>
      <c r="E175" s="37"/>
      <c r="F175" s="188" t="s">
        <v>164</v>
      </c>
      <c r="G175" s="37"/>
      <c r="H175" s="37"/>
      <c r="I175" s="184"/>
      <c r="J175" s="37"/>
      <c r="K175" s="37"/>
      <c r="L175" s="38"/>
      <c r="M175" s="185"/>
      <c r="N175" s="186"/>
      <c r="O175" s="71"/>
      <c r="P175" s="71"/>
      <c r="Q175" s="71"/>
      <c r="R175" s="71"/>
      <c r="S175" s="71"/>
      <c r="T175" s="72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130</v>
      </c>
      <c r="AU175" s="18" t="s">
        <v>76</v>
      </c>
    </row>
    <row r="176" s="2" customFormat="1" ht="16.5" customHeight="1">
      <c r="A176" s="37"/>
      <c r="B176" s="167"/>
      <c r="C176" s="168" t="s">
        <v>222</v>
      </c>
      <c r="D176" s="168" t="s">
        <v>123</v>
      </c>
      <c r="E176" s="169" t="s">
        <v>166</v>
      </c>
      <c r="F176" s="170" t="s">
        <v>167</v>
      </c>
      <c r="G176" s="171" t="s">
        <v>126</v>
      </c>
      <c r="H176" s="172">
        <v>441</v>
      </c>
      <c r="I176" s="173"/>
      <c r="J176" s="174">
        <f>ROUND(I176*H176,2)</f>
        <v>0</v>
      </c>
      <c r="K176" s="175"/>
      <c r="L176" s="38"/>
      <c r="M176" s="176" t="s">
        <v>3</v>
      </c>
      <c r="N176" s="177" t="s">
        <v>40</v>
      </c>
      <c r="O176" s="71"/>
      <c r="P176" s="178">
        <f>O176*H176</f>
        <v>0</v>
      </c>
      <c r="Q176" s="178">
        <v>0.46000000000000002</v>
      </c>
      <c r="R176" s="178">
        <f>Q176*H176</f>
        <v>202.86000000000001</v>
      </c>
      <c r="S176" s="178">
        <v>0</v>
      </c>
      <c r="T176" s="17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0" t="s">
        <v>127</v>
      </c>
      <c r="AT176" s="180" t="s">
        <v>123</v>
      </c>
      <c r="AU176" s="180" t="s">
        <v>76</v>
      </c>
      <c r="AY176" s="18" t="s">
        <v>122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18" t="s">
        <v>76</v>
      </c>
      <c r="BK176" s="181">
        <f>ROUND(I176*H176,2)</f>
        <v>0</v>
      </c>
      <c r="BL176" s="18" t="s">
        <v>127</v>
      </c>
      <c r="BM176" s="180" t="s">
        <v>399</v>
      </c>
    </row>
    <row r="177" s="2" customFormat="1">
      <c r="A177" s="37"/>
      <c r="B177" s="38"/>
      <c r="C177" s="37"/>
      <c r="D177" s="182" t="s">
        <v>129</v>
      </c>
      <c r="E177" s="37"/>
      <c r="F177" s="183" t="s">
        <v>167</v>
      </c>
      <c r="G177" s="37"/>
      <c r="H177" s="37"/>
      <c r="I177" s="184"/>
      <c r="J177" s="37"/>
      <c r="K177" s="37"/>
      <c r="L177" s="38"/>
      <c r="M177" s="185"/>
      <c r="N177" s="186"/>
      <c r="O177" s="71"/>
      <c r="P177" s="71"/>
      <c r="Q177" s="71"/>
      <c r="R177" s="71"/>
      <c r="S177" s="71"/>
      <c r="T177" s="72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129</v>
      </c>
      <c r="AU177" s="18" t="s">
        <v>76</v>
      </c>
    </row>
    <row r="178" s="2" customFormat="1">
      <c r="A178" s="37"/>
      <c r="B178" s="38"/>
      <c r="C178" s="37"/>
      <c r="D178" s="187" t="s">
        <v>130</v>
      </c>
      <c r="E178" s="37"/>
      <c r="F178" s="188" t="s">
        <v>169</v>
      </c>
      <c r="G178" s="37"/>
      <c r="H178" s="37"/>
      <c r="I178" s="184"/>
      <c r="J178" s="37"/>
      <c r="K178" s="37"/>
      <c r="L178" s="38"/>
      <c r="M178" s="185"/>
      <c r="N178" s="186"/>
      <c r="O178" s="71"/>
      <c r="P178" s="71"/>
      <c r="Q178" s="71"/>
      <c r="R178" s="71"/>
      <c r="S178" s="71"/>
      <c r="T178" s="72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130</v>
      </c>
      <c r="AU178" s="18" t="s">
        <v>76</v>
      </c>
    </row>
    <row r="179" s="14" customFormat="1">
      <c r="A179" s="14"/>
      <c r="B179" s="209"/>
      <c r="C179" s="14"/>
      <c r="D179" s="182" t="s">
        <v>157</v>
      </c>
      <c r="E179" s="210" t="s">
        <v>3</v>
      </c>
      <c r="F179" s="211" t="s">
        <v>356</v>
      </c>
      <c r="G179" s="14"/>
      <c r="H179" s="210" t="s">
        <v>3</v>
      </c>
      <c r="I179" s="212"/>
      <c r="J179" s="14"/>
      <c r="K179" s="14"/>
      <c r="L179" s="209"/>
      <c r="M179" s="213"/>
      <c r="N179" s="214"/>
      <c r="O179" s="214"/>
      <c r="P179" s="214"/>
      <c r="Q179" s="214"/>
      <c r="R179" s="214"/>
      <c r="S179" s="214"/>
      <c r="T179" s="21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10" t="s">
        <v>157</v>
      </c>
      <c r="AU179" s="210" t="s">
        <v>76</v>
      </c>
      <c r="AV179" s="14" t="s">
        <v>76</v>
      </c>
      <c r="AW179" s="14" t="s">
        <v>31</v>
      </c>
      <c r="AX179" s="14" t="s">
        <v>69</v>
      </c>
      <c r="AY179" s="210" t="s">
        <v>122</v>
      </c>
    </row>
    <row r="180" s="12" customFormat="1">
      <c r="A180" s="12"/>
      <c r="B180" s="189"/>
      <c r="C180" s="12"/>
      <c r="D180" s="182" t="s">
        <v>157</v>
      </c>
      <c r="E180" s="190" t="s">
        <v>3</v>
      </c>
      <c r="F180" s="191" t="s">
        <v>370</v>
      </c>
      <c r="G180" s="12"/>
      <c r="H180" s="192">
        <v>441</v>
      </c>
      <c r="I180" s="193"/>
      <c r="J180" s="12"/>
      <c r="K180" s="12"/>
      <c r="L180" s="189"/>
      <c r="M180" s="194"/>
      <c r="N180" s="195"/>
      <c r="O180" s="195"/>
      <c r="P180" s="195"/>
      <c r="Q180" s="195"/>
      <c r="R180" s="195"/>
      <c r="S180" s="195"/>
      <c r="T180" s="196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190" t="s">
        <v>157</v>
      </c>
      <c r="AU180" s="190" t="s">
        <v>76</v>
      </c>
      <c r="AV180" s="12" t="s">
        <v>78</v>
      </c>
      <c r="AW180" s="12" t="s">
        <v>31</v>
      </c>
      <c r="AX180" s="12" t="s">
        <v>69</v>
      </c>
      <c r="AY180" s="190" t="s">
        <v>122</v>
      </c>
    </row>
    <row r="181" s="13" customFormat="1">
      <c r="A181" s="13"/>
      <c r="B181" s="201"/>
      <c r="C181" s="13"/>
      <c r="D181" s="182" t="s">
        <v>157</v>
      </c>
      <c r="E181" s="202" t="s">
        <v>3</v>
      </c>
      <c r="F181" s="203" t="s">
        <v>265</v>
      </c>
      <c r="G181" s="13"/>
      <c r="H181" s="204">
        <v>441</v>
      </c>
      <c r="I181" s="205"/>
      <c r="J181" s="13"/>
      <c r="K181" s="13"/>
      <c r="L181" s="201"/>
      <c r="M181" s="206"/>
      <c r="N181" s="207"/>
      <c r="O181" s="207"/>
      <c r="P181" s="207"/>
      <c r="Q181" s="207"/>
      <c r="R181" s="207"/>
      <c r="S181" s="207"/>
      <c r="T181" s="20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02" t="s">
        <v>157</v>
      </c>
      <c r="AU181" s="202" t="s">
        <v>76</v>
      </c>
      <c r="AV181" s="13" t="s">
        <v>127</v>
      </c>
      <c r="AW181" s="13" t="s">
        <v>31</v>
      </c>
      <c r="AX181" s="13" t="s">
        <v>76</v>
      </c>
      <c r="AY181" s="202" t="s">
        <v>122</v>
      </c>
    </row>
    <row r="182" s="2" customFormat="1" ht="24.15" customHeight="1">
      <c r="A182" s="37"/>
      <c r="B182" s="167"/>
      <c r="C182" s="168" t="s">
        <v>227</v>
      </c>
      <c r="D182" s="168" t="s">
        <v>123</v>
      </c>
      <c r="E182" s="169" t="s">
        <v>171</v>
      </c>
      <c r="F182" s="170" t="s">
        <v>172</v>
      </c>
      <c r="G182" s="171" t="s">
        <v>126</v>
      </c>
      <c r="H182" s="172">
        <v>441</v>
      </c>
      <c r="I182" s="173"/>
      <c r="J182" s="174">
        <f>ROUND(I182*H182,2)</f>
        <v>0</v>
      </c>
      <c r="K182" s="175"/>
      <c r="L182" s="38"/>
      <c r="M182" s="176" t="s">
        <v>3</v>
      </c>
      <c r="N182" s="177" t="s">
        <v>40</v>
      </c>
      <c r="O182" s="71"/>
      <c r="P182" s="178">
        <f>O182*H182</f>
        <v>0</v>
      </c>
      <c r="Q182" s="178">
        <v>0.33206000000000002</v>
      </c>
      <c r="R182" s="178">
        <f>Q182*H182</f>
        <v>146.43846000000002</v>
      </c>
      <c r="S182" s="178">
        <v>0</v>
      </c>
      <c r="T182" s="17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0" t="s">
        <v>127</v>
      </c>
      <c r="AT182" s="180" t="s">
        <v>123</v>
      </c>
      <c r="AU182" s="180" t="s">
        <v>76</v>
      </c>
      <c r="AY182" s="18" t="s">
        <v>122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18" t="s">
        <v>76</v>
      </c>
      <c r="BK182" s="181">
        <f>ROUND(I182*H182,2)</f>
        <v>0</v>
      </c>
      <c r="BL182" s="18" t="s">
        <v>127</v>
      </c>
      <c r="BM182" s="180" t="s">
        <v>400</v>
      </c>
    </row>
    <row r="183" s="2" customFormat="1">
      <c r="A183" s="37"/>
      <c r="B183" s="38"/>
      <c r="C183" s="37"/>
      <c r="D183" s="182" t="s">
        <v>129</v>
      </c>
      <c r="E183" s="37"/>
      <c r="F183" s="183" t="s">
        <v>172</v>
      </c>
      <c r="G183" s="37"/>
      <c r="H183" s="37"/>
      <c r="I183" s="184"/>
      <c r="J183" s="37"/>
      <c r="K183" s="37"/>
      <c r="L183" s="38"/>
      <c r="M183" s="185"/>
      <c r="N183" s="186"/>
      <c r="O183" s="71"/>
      <c r="P183" s="71"/>
      <c r="Q183" s="71"/>
      <c r="R183" s="71"/>
      <c r="S183" s="71"/>
      <c r="T183" s="72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8" t="s">
        <v>129</v>
      </c>
      <c r="AU183" s="18" t="s">
        <v>76</v>
      </c>
    </row>
    <row r="184" s="2" customFormat="1">
      <c r="A184" s="37"/>
      <c r="B184" s="38"/>
      <c r="C184" s="37"/>
      <c r="D184" s="187" t="s">
        <v>130</v>
      </c>
      <c r="E184" s="37"/>
      <c r="F184" s="188" t="s">
        <v>174</v>
      </c>
      <c r="G184" s="37"/>
      <c r="H184" s="37"/>
      <c r="I184" s="184"/>
      <c r="J184" s="37"/>
      <c r="K184" s="37"/>
      <c r="L184" s="38"/>
      <c r="M184" s="185"/>
      <c r="N184" s="186"/>
      <c r="O184" s="71"/>
      <c r="P184" s="71"/>
      <c r="Q184" s="71"/>
      <c r="R184" s="71"/>
      <c r="S184" s="71"/>
      <c r="T184" s="72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8" t="s">
        <v>130</v>
      </c>
      <c r="AU184" s="18" t="s">
        <v>76</v>
      </c>
    </row>
    <row r="185" s="14" customFormat="1">
      <c r="A185" s="14"/>
      <c r="B185" s="209"/>
      <c r="C185" s="14"/>
      <c r="D185" s="182" t="s">
        <v>157</v>
      </c>
      <c r="E185" s="210" t="s">
        <v>3</v>
      </c>
      <c r="F185" s="211" t="s">
        <v>356</v>
      </c>
      <c r="G185" s="14"/>
      <c r="H185" s="210" t="s">
        <v>3</v>
      </c>
      <c r="I185" s="212"/>
      <c r="J185" s="14"/>
      <c r="K185" s="14"/>
      <c r="L185" s="209"/>
      <c r="M185" s="213"/>
      <c r="N185" s="214"/>
      <c r="O185" s="214"/>
      <c r="P185" s="214"/>
      <c r="Q185" s="214"/>
      <c r="R185" s="214"/>
      <c r="S185" s="214"/>
      <c r="T185" s="21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10" t="s">
        <v>157</v>
      </c>
      <c r="AU185" s="210" t="s">
        <v>76</v>
      </c>
      <c r="AV185" s="14" t="s">
        <v>76</v>
      </c>
      <c r="AW185" s="14" t="s">
        <v>31</v>
      </c>
      <c r="AX185" s="14" t="s">
        <v>69</v>
      </c>
      <c r="AY185" s="210" t="s">
        <v>122</v>
      </c>
    </row>
    <row r="186" s="12" customFormat="1">
      <c r="A186" s="12"/>
      <c r="B186" s="189"/>
      <c r="C186" s="12"/>
      <c r="D186" s="182" t="s">
        <v>157</v>
      </c>
      <c r="E186" s="190" t="s">
        <v>3</v>
      </c>
      <c r="F186" s="191" t="s">
        <v>370</v>
      </c>
      <c r="G186" s="12"/>
      <c r="H186" s="192">
        <v>441</v>
      </c>
      <c r="I186" s="193"/>
      <c r="J186" s="12"/>
      <c r="K186" s="12"/>
      <c r="L186" s="189"/>
      <c r="M186" s="194"/>
      <c r="N186" s="195"/>
      <c r="O186" s="195"/>
      <c r="P186" s="195"/>
      <c r="Q186" s="195"/>
      <c r="R186" s="195"/>
      <c r="S186" s="195"/>
      <c r="T186" s="196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190" t="s">
        <v>157</v>
      </c>
      <c r="AU186" s="190" t="s">
        <v>76</v>
      </c>
      <c r="AV186" s="12" t="s">
        <v>78</v>
      </c>
      <c r="AW186" s="12" t="s">
        <v>31</v>
      </c>
      <c r="AX186" s="12" t="s">
        <v>69</v>
      </c>
      <c r="AY186" s="190" t="s">
        <v>122</v>
      </c>
    </row>
    <row r="187" s="13" customFormat="1">
      <c r="A187" s="13"/>
      <c r="B187" s="201"/>
      <c r="C187" s="13"/>
      <c r="D187" s="182" t="s">
        <v>157</v>
      </c>
      <c r="E187" s="202" t="s">
        <v>3</v>
      </c>
      <c r="F187" s="203" t="s">
        <v>265</v>
      </c>
      <c r="G187" s="13"/>
      <c r="H187" s="204">
        <v>441</v>
      </c>
      <c r="I187" s="205"/>
      <c r="J187" s="13"/>
      <c r="K187" s="13"/>
      <c r="L187" s="201"/>
      <c r="M187" s="206"/>
      <c r="N187" s="207"/>
      <c r="O187" s="207"/>
      <c r="P187" s="207"/>
      <c r="Q187" s="207"/>
      <c r="R187" s="207"/>
      <c r="S187" s="207"/>
      <c r="T187" s="20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02" t="s">
        <v>157</v>
      </c>
      <c r="AU187" s="202" t="s">
        <v>76</v>
      </c>
      <c r="AV187" s="13" t="s">
        <v>127</v>
      </c>
      <c r="AW187" s="13" t="s">
        <v>31</v>
      </c>
      <c r="AX187" s="13" t="s">
        <v>76</v>
      </c>
      <c r="AY187" s="202" t="s">
        <v>122</v>
      </c>
    </row>
    <row r="188" s="2" customFormat="1" ht="24.15" customHeight="1">
      <c r="A188" s="37"/>
      <c r="B188" s="167"/>
      <c r="C188" s="168" t="s">
        <v>231</v>
      </c>
      <c r="D188" s="168" t="s">
        <v>123</v>
      </c>
      <c r="E188" s="169" t="s">
        <v>176</v>
      </c>
      <c r="F188" s="170" t="s">
        <v>177</v>
      </c>
      <c r="G188" s="171" t="s">
        <v>126</v>
      </c>
      <c r="H188" s="172">
        <v>8167</v>
      </c>
      <c r="I188" s="173"/>
      <c r="J188" s="174">
        <f>ROUND(I188*H188,2)</f>
        <v>0</v>
      </c>
      <c r="K188" s="175"/>
      <c r="L188" s="38"/>
      <c r="M188" s="176" t="s">
        <v>3</v>
      </c>
      <c r="N188" s="177" t="s">
        <v>40</v>
      </c>
      <c r="O188" s="71"/>
      <c r="P188" s="178">
        <f>O188*H188</f>
        <v>0</v>
      </c>
      <c r="Q188" s="178">
        <v>0.0056100000000000004</v>
      </c>
      <c r="R188" s="178">
        <f>Q188*H188</f>
        <v>45.816870000000002</v>
      </c>
      <c r="S188" s="178">
        <v>0</v>
      </c>
      <c r="T188" s="17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80" t="s">
        <v>127</v>
      </c>
      <c r="AT188" s="180" t="s">
        <v>123</v>
      </c>
      <c r="AU188" s="180" t="s">
        <v>76</v>
      </c>
      <c r="AY188" s="18" t="s">
        <v>122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18" t="s">
        <v>76</v>
      </c>
      <c r="BK188" s="181">
        <f>ROUND(I188*H188,2)</f>
        <v>0</v>
      </c>
      <c r="BL188" s="18" t="s">
        <v>127</v>
      </c>
      <c r="BM188" s="180" t="s">
        <v>401</v>
      </c>
    </row>
    <row r="189" s="2" customFormat="1">
      <c r="A189" s="37"/>
      <c r="B189" s="38"/>
      <c r="C189" s="37"/>
      <c r="D189" s="182" t="s">
        <v>129</v>
      </c>
      <c r="E189" s="37"/>
      <c r="F189" s="183" t="s">
        <v>177</v>
      </c>
      <c r="G189" s="37"/>
      <c r="H189" s="37"/>
      <c r="I189" s="184"/>
      <c r="J189" s="37"/>
      <c r="K189" s="37"/>
      <c r="L189" s="38"/>
      <c r="M189" s="185"/>
      <c r="N189" s="186"/>
      <c r="O189" s="71"/>
      <c r="P189" s="71"/>
      <c r="Q189" s="71"/>
      <c r="R189" s="71"/>
      <c r="S189" s="71"/>
      <c r="T189" s="72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8" t="s">
        <v>129</v>
      </c>
      <c r="AU189" s="18" t="s">
        <v>76</v>
      </c>
    </row>
    <row r="190" s="2" customFormat="1">
      <c r="A190" s="37"/>
      <c r="B190" s="38"/>
      <c r="C190" s="37"/>
      <c r="D190" s="187" t="s">
        <v>130</v>
      </c>
      <c r="E190" s="37"/>
      <c r="F190" s="188" t="s">
        <v>179</v>
      </c>
      <c r="G190" s="37"/>
      <c r="H190" s="37"/>
      <c r="I190" s="184"/>
      <c r="J190" s="37"/>
      <c r="K190" s="37"/>
      <c r="L190" s="38"/>
      <c r="M190" s="185"/>
      <c r="N190" s="186"/>
      <c r="O190" s="71"/>
      <c r="P190" s="71"/>
      <c r="Q190" s="71"/>
      <c r="R190" s="71"/>
      <c r="S190" s="71"/>
      <c r="T190" s="72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8" t="s">
        <v>130</v>
      </c>
      <c r="AU190" s="18" t="s">
        <v>76</v>
      </c>
    </row>
    <row r="191" s="14" customFormat="1">
      <c r="A191" s="14"/>
      <c r="B191" s="209"/>
      <c r="C191" s="14"/>
      <c r="D191" s="182" t="s">
        <v>157</v>
      </c>
      <c r="E191" s="210" t="s">
        <v>3</v>
      </c>
      <c r="F191" s="211" t="s">
        <v>344</v>
      </c>
      <c r="G191" s="14"/>
      <c r="H191" s="210" t="s">
        <v>3</v>
      </c>
      <c r="I191" s="212"/>
      <c r="J191" s="14"/>
      <c r="K191" s="14"/>
      <c r="L191" s="209"/>
      <c r="M191" s="213"/>
      <c r="N191" s="214"/>
      <c r="O191" s="214"/>
      <c r="P191" s="214"/>
      <c r="Q191" s="214"/>
      <c r="R191" s="214"/>
      <c r="S191" s="214"/>
      <c r="T191" s="21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10" t="s">
        <v>157</v>
      </c>
      <c r="AU191" s="210" t="s">
        <v>76</v>
      </c>
      <c r="AV191" s="14" t="s">
        <v>76</v>
      </c>
      <c r="AW191" s="14" t="s">
        <v>31</v>
      </c>
      <c r="AX191" s="14" t="s">
        <v>69</v>
      </c>
      <c r="AY191" s="210" t="s">
        <v>122</v>
      </c>
    </row>
    <row r="192" s="12" customFormat="1">
      <c r="A192" s="12"/>
      <c r="B192" s="189"/>
      <c r="C192" s="12"/>
      <c r="D192" s="182" t="s">
        <v>157</v>
      </c>
      <c r="E192" s="190" t="s">
        <v>3</v>
      </c>
      <c r="F192" s="191" t="s">
        <v>345</v>
      </c>
      <c r="G192" s="12"/>
      <c r="H192" s="192">
        <v>1815</v>
      </c>
      <c r="I192" s="193"/>
      <c r="J192" s="12"/>
      <c r="K192" s="12"/>
      <c r="L192" s="189"/>
      <c r="M192" s="194"/>
      <c r="N192" s="195"/>
      <c r="O192" s="195"/>
      <c r="P192" s="195"/>
      <c r="Q192" s="195"/>
      <c r="R192" s="195"/>
      <c r="S192" s="195"/>
      <c r="T192" s="196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190" t="s">
        <v>157</v>
      </c>
      <c r="AU192" s="190" t="s">
        <v>76</v>
      </c>
      <c r="AV192" s="12" t="s">
        <v>78</v>
      </c>
      <c r="AW192" s="12" t="s">
        <v>31</v>
      </c>
      <c r="AX192" s="12" t="s">
        <v>69</v>
      </c>
      <c r="AY192" s="190" t="s">
        <v>122</v>
      </c>
    </row>
    <row r="193" s="14" customFormat="1">
      <c r="A193" s="14"/>
      <c r="B193" s="209"/>
      <c r="C193" s="14"/>
      <c r="D193" s="182" t="s">
        <v>157</v>
      </c>
      <c r="E193" s="210" t="s">
        <v>3</v>
      </c>
      <c r="F193" s="211" t="s">
        <v>356</v>
      </c>
      <c r="G193" s="14"/>
      <c r="H193" s="210" t="s">
        <v>3</v>
      </c>
      <c r="I193" s="212"/>
      <c r="J193" s="14"/>
      <c r="K193" s="14"/>
      <c r="L193" s="209"/>
      <c r="M193" s="213"/>
      <c r="N193" s="214"/>
      <c r="O193" s="214"/>
      <c r="P193" s="214"/>
      <c r="Q193" s="214"/>
      <c r="R193" s="214"/>
      <c r="S193" s="214"/>
      <c r="T193" s="21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10" t="s">
        <v>157</v>
      </c>
      <c r="AU193" s="210" t="s">
        <v>76</v>
      </c>
      <c r="AV193" s="14" t="s">
        <v>76</v>
      </c>
      <c r="AW193" s="14" t="s">
        <v>31</v>
      </c>
      <c r="AX193" s="14" t="s">
        <v>69</v>
      </c>
      <c r="AY193" s="210" t="s">
        <v>122</v>
      </c>
    </row>
    <row r="194" s="12" customFormat="1">
      <c r="A194" s="12"/>
      <c r="B194" s="189"/>
      <c r="C194" s="12"/>
      <c r="D194" s="182" t="s">
        <v>157</v>
      </c>
      <c r="E194" s="190" t="s">
        <v>3</v>
      </c>
      <c r="F194" s="191" t="s">
        <v>370</v>
      </c>
      <c r="G194" s="12"/>
      <c r="H194" s="192">
        <v>441</v>
      </c>
      <c r="I194" s="193"/>
      <c r="J194" s="12"/>
      <c r="K194" s="12"/>
      <c r="L194" s="189"/>
      <c r="M194" s="194"/>
      <c r="N194" s="195"/>
      <c r="O194" s="195"/>
      <c r="P194" s="195"/>
      <c r="Q194" s="195"/>
      <c r="R194" s="195"/>
      <c r="S194" s="195"/>
      <c r="T194" s="196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190" t="s">
        <v>157</v>
      </c>
      <c r="AU194" s="190" t="s">
        <v>76</v>
      </c>
      <c r="AV194" s="12" t="s">
        <v>78</v>
      </c>
      <c r="AW194" s="12" t="s">
        <v>31</v>
      </c>
      <c r="AX194" s="12" t="s">
        <v>69</v>
      </c>
      <c r="AY194" s="190" t="s">
        <v>122</v>
      </c>
    </row>
    <row r="195" s="14" customFormat="1">
      <c r="A195" s="14"/>
      <c r="B195" s="209"/>
      <c r="C195" s="14"/>
      <c r="D195" s="182" t="s">
        <v>157</v>
      </c>
      <c r="E195" s="210" t="s">
        <v>3</v>
      </c>
      <c r="F195" s="211" t="s">
        <v>354</v>
      </c>
      <c r="G195" s="14"/>
      <c r="H195" s="210" t="s">
        <v>3</v>
      </c>
      <c r="I195" s="212"/>
      <c r="J195" s="14"/>
      <c r="K195" s="14"/>
      <c r="L195" s="209"/>
      <c r="M195" s="213"/>
      <c r="N195" s="214"/>
      <c r="O195" s="214"/>
      <c r="P195" s="214"/>
      <c r="Q195" s="214"/>
      <c r="R195" s="214"/>
      <c r="S195" s="214"/>
      <c r="T195" s="21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10" t="s">
        <v>157</v>
      </c>
      <c r="AU195" s="210" t="s">
        <v>76</v>
      </c>
      <c r="AV195" s="14" t="s">
        <v>76</v>
      </c>
      <c r="AW195" s="14" t="s">
        <v>31</v>
      </c>
      <c r="AX195" s="14" t="s">
        <v>69</v>
      </c>
      <c r="AY195" s="210" t="s">
        <v>122</v>
      </c>
    </row>
    <row r="196" s="12" customFormat="1">
      <c r="A196" s="12"/>
      <c r="B196" s="189"/>
      <c r="C196" s="12"/>
      <c r="D196" s="182" t="s">
        <v>157</v>
      </c>
      <c r="E196" s="190" t="s">
        <v>3</v>
      </c>
      <c r="F196" s="191" t="s">
        <v>390</v>
      </c>
      <c r="G196" s="12"/>
      <c r="H196" s="192">
        <v>5911</v>
      </c>
      <c r="I196" s="193"/>
      <c r="J196" s="12"/>
      <c r="K196" s="12"/>
      <c r="L196" s="189"/>
      <c r="M196" s="194"/>
      <c r="N196" s="195"/>
      <c r="O196" s="195"/>
      <c r="P196" s="195"/>
      <c r="Q196" s="195"/>
      <c r="R196" s="195"/>
      <c r="S196" s="195"/>
      <c r="T196" s="196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190" t="s">
        <v>157</v>
      </c>
      <c r="AU196" s="190" t="s">
        <v>76</v>
      </c>
      <c r="AV196" s="12" t="s">
        <v>78</v>
      </c>
      <c r="AW196" s="12" t="s">
        <v>31</v>
      </c>
      <c r="AX196" s="12" t="s">
        <v>69</v>
      </c>
      <c r="AY196" s="190" t="s">
        <v>122</v>
      </c>
    </row>
    <row r="197" s="13" customFormat="1">
      <c r="A197" s="13"/>
      <c r="B197" s="201"/>
      <c r="C197" s="13"/>
      <c r="D197" s="182" t="s">
        <v>157</v>
      </c>
      <c r="E197" s="202" t="s">
        <v>3</v>
      </c>
      <c r="F197" s="203" t="s">
        <v>265</v>
      </c>
      <c r="G197" s="13"/>
      <c r="H197" s="204">
        <v>8167</v>
      </c>
      <c r="I197" s="205"/>
      <c r="J197" s="13"/>
      <c r="K197" s="13"/>
      <c r="L197" s="201"/>
      <c r="M197" s="206"/>
      <c r="N197" s="207"/>
      <c r="O197" s="207"/>
      <c r="P197" s="207"/>
      <c r="Q197" s="207"/>
      <c r="R197" s="207"/>
      <c r="S197" s="207"/>
      <c r="T197" s="20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02" t="s">
        <v>157</v>
      </c>
      <c r="AU197" s="202" t="s">
        <v>76</v>
      </c>
      <c r="AV197" s="13" t="s">
        <v>127</v>
      </c>
      <c r="AW197" s="13" t="s">
        <v>31</v>
      </c>
      <c r="AX197" s="13" t="s">
        <v>76</v>
      </c>
      <c r="AY197" s="202" t="s">
        <v>122</v>
      </c>
    </row>
    <row r="198" s="2" customFormat="1" ht="33" customHeight="1">
      <c r="A198" s="37"/>
      <c r="B198" s="167"/>
      <c r="C198" s="168" t="s">
        <v>8</v>
      </c>
      <c r="D198" s="168" t="s">
        <v>123</v>
      </c>
      <c r="E198" s="169" t="s">
        <v>181</v>
      </c>
      <c r="F198" s="170" t="s">
        <v>182</v>
      </c>
      <c r="G198" s="171" t="s">
        <v>126</v>
      </c>
      <c r="H198" s="172">
        <v>8167</v>
      </c>
      <c r="I198" s="173"/>
      <c r="J198" s="174">
        <f>ROUND(I198*H198,2)</f>
        <v>0</v>
      </c>
      <c r="K198" s="175"/>
      <c r="L198" s="38"/>
      <c r="M198" s="176" t="s">
        <v>3</v>
      </c>
      <c r="N198" s="177" t="s">
        <v>40</v>
      </c>
      <c r="O198" s="71"/>
      <c r="P198" s="178">
        <f>O198*H198</f>
        <v>0</v>
      </c>
      <c r="Q198" s="178">
        <v>0.13188</v>
      </c>
      <c r="R198" s="178">
        <f>Q198*H198</f>
        <v>1077.06396</v>
      </c>
      <c r="S198" s="178">
        <v>0</v>
      </c>
      <c r="T198" s="179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0" t="s">
        <v>127</v>
      </c>
      <c r="AT198" s="180" t="s">
        <v>123</v>
      </c>
      <c r="AU198" s="180" t="s">
        <v>76</v>
      </c>
      <c r="AY198" s="18" t="s">
        <v>122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18" t="s">
        <v>76</v>
      </c>
      <c r="BK198" s="181">
        <f>ROUND(I198*H198,2)</f>
        <v>0</v>
      </c>
      <c r="BL198" s="18" t="s">
        <v>127</v>
      </c>
      <c r="BM198" s="180" t="s">
        <v>402</v>
      </c>
    </row>
    <row r="199" s="2" customFormat="1">
      <c r="A199" s="37"/>
      <c r="B199" s="38"/>
      <c r="C199" s="37"/>
      <c r="D199" s="182" t="s">
        <v>129</v>
      </c>
      <c r="E199" s="37"/>
      <c r="F199" s="183" t="s">
        <v>184</v>
      </c>
      <c r="G199" s="37"/>
      <c r="H199" s="37"/>
      <c r="I199" s="184"/>
      <c r="J199" s="37"/>
      <c r="K199" s="37"/>
      <c r="L199" s="38"/>
      <c r="M199" s="185"/>
      <c r="N199" s="186"/>
      <c r="O199" s="71"/>
      <c r="P199" s="71"/>
      <c r="Q199" s="71"/>
      <c r="R199" s="71"/>
      <c r="S199" s="71"/>
      <c r="T199" s="72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8" t="s">
        <v>129</v>
      </c>
      <c r="AU199" s="18" t="s">
        <v>76</v>
      </c>
    </row>
    <row r="200" s="2" customFormat="1">
      <c r="A200" s="37"/>
      <c r="B200" s="38"/>
      <c r="C200" s="37"/>
      <c r="D200" s="187" t="s">
        <v>130</v>
      </c>
      <c r="E200" s="37"/>
      <c r="F200" s="188" t="s">
        <v>185</v>
      </c>
      <c r="G200" s="37"/>
      <c r="H200" s="37"/>
      <c r="I200" s="184"/>
      <c r="J200" s="37"/>
      <c r="K200" s="37"/>
      <c r="L200" s="38"/>
      <c r="M200" s="185"/>
      <c r="N200" s="186"/>
      <c r="O200" s="71"/>
      <c r="P200" s="71"/>
      <c r="Q200" s="71"/>
      <c r="R200" s="71"/>
      <c r="S200" s="71"/>
      <c r="T200" s="72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8" t="s">
        <v>130</v>
      </c>
      <c r="AU200" s="18" t="s">
        <v>76</v>
      </c>
    </row>
    <row r="201" s="2" customFormat="1" ht="21.75" customHeight="1">
      <c r="A201" s="37"/>
      <c r="B201" s="167"/>
      <c r="C201" s="168" t="s">
        <v>243</v>
      </c>
      <c r="D201" s="168" t="s">
        <v>123</v>
      </c>
      <c r="E201" s="169" t="s">
        <v>187</v>
      </c>
      <c r="F201" s="170" t="s">
        <v>188</v>
      </c>
      <c r="G201" s="171" t="s">
        <v>126</v>
      </c>
      <c r="H201" s="172">
        <v>8167</v>
      </c>
      <c r="I201" s="173"/>
      <c r="J201" s="174">
        <f>ROUND(I201*H201,2)</f>
        <v>0</v>
      </c>
      <c r="K201" s="175"/>
      <c r="L201" s="38"/>
      <c r="M201" s="176" t="s">
        <v>3</v>
      </c>
      <c r="N201" s="177" t="s">
        <v>40</v>
      </c>
      <c r="O201" s="71"/>
      <c r="P201" s="178">
        <f>O201*H201</f>
        <v>0</v>
      </c>
      <c r="Q201" s="178">
        <v>0.00060999999999999997</v>
      </c>
      <c r="R201" s="178">
        <f>Q201*H201</f>
        <v>4.9818699999999998</v>
      </c>
      <c r="S201" s="178">
        <v>0</v>
      </c>
      <c r="T201" s="179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0" t="s">
        <v>127</v>
      </c>
      <c r="AT201" s="180" t="s">
        <v>123</v>
      </c>
      <c r="AU201" s="180" t="s">
        <v>76</v>
      </c>
      <c r="AY201" s="18" t="s">
        <v>122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18" t="s">
        <v>76</v>
      </c>
      <c r="BK201" s="181">
        <f>ROUND(I201*H201,2)</f>
        <v>0</v>
      </c>
      <c r="BL201" s="18" t="s">
        <v>127</v>
      </c>
      <c r="BM201" s="180" t="s">
        <v>403</v>
      </c>
    </row>
    <row r="202" s="2" customFormat="1">
      <c r="A202" s="37"/>
      <c r="B202" s="38"/>
      <c r="C202" s="37"/>
      <c r="D202" s="182" t="s">
        <v>129</v>
      </c>
      <c r="E202" s="37"/>
      <c r="F202" s="183" t="s">
        <v>188</v>
      </c>
      <c r="G202" s="37"/>
      <c r="H202" s="37"/>
      <c r="I202" s="184"/>
      <c r="J202" s="37"/>
      <c r="K202" s="37"/>
      <c r="L202" s="38"/>
      <c r="M202" s="185"/>
      <c r="N202" s="186"/>
      <c r="O202" s="71"/>
      <c r="P202" s="71"/>
      <c r="Q202" s="71"/>
      <c r="R202" s="71"/>
      <c r="S202" s="71"/>
      <c r="T202" s="72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8" t="s">
        <v>129</v>
      </c>
      <c r="AU202" s="18" t="s">
        <v>76</v>
      </c>
    </row>
    <row r="203" s="2" customFormat="1">
      <c r="A203" s="37"/>
      <c r="B203" s="38"/>
      <c r="C203" s="37"/>
      <c r="D203" s="187" t="s">
        <v>130</v>
      </c>
      <c r="E203" s="37"/>
      <c r="F203" s="188" t="s">
        <v>190</v>
      </c>
      <c r="G203" s="37"/>
      <c r="H203" s="37"/>
      <c r="I203" s="184"/>
      <c r="J203" s="37"/>
      <c r="K203" s="37"/>
      <c r="L203" s="38"/>
      <c r="M203" s="185"/>
      <c r="N203" s="186"/>
      <c r="O203" s="71"/>
      <c r="P203" s="71"/>
      <c r="Q203" s="71"/>
      <c r="R203" s="71"/>
      <c r="S203" s="71"/>
      <c r="T203" s="72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8" t="s">
        <v>130</v>
      </c>
      <c r="AU203" s="18" t="s">
        <v>76</v>
      </c>
    </row>
    <row r="204" s="14" customFormat="1">
      <c r="A204" s="14"/>
      <c r="B204" s="209"/>
      <c r="C204" s="14"/>
      <c r="D204" s="182" t="s">
        <v>157</v>
      </c>
      <c r="E204" s="210" t="s">
        <v>3</v>
      </c>
      <c r="F204" s="211" t="s">
        <v>344</v>
      </c>
      <c r="G204" s="14"/>
      <c r="H204" s="210" t="s">
        <v>3</v>
      </c>
      <c r="I204" s="212"/>
      <c r="J204" s="14"/>
      <c r="K204" s="14"/>
      <c r="L204" s="209"/>
      <c r="M204" s="213"/>
      <c r="N204" s="214"/>
      <c r="O204" s="214"/>
      <c r="P204" s="214"/>
      <c r="Q204" s="214"/>
      <c r="R204" s="214"/>
      <c r="S204" s="214"/>
      <c r="T204" s="21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10" t="s">
        <v>157</v>
      </c>
      <c r="AU204" s="210" t="s">
        <v>76</v>
      </c>
      <c r="AV204" s="14" t="s">
        <v>76</v>
      </c>
      <c r="AW204" s="14" t="s">
        <v>31</v>
      </c>
      <c r="AX204" s="14" t="s">
        <v>69</v>
      </c>
      <c r="AY204" s="210" t="s">
        <v>122</v>
      </c>
    </row>
    <row r="205" s="12" customFormat="1">
      <c r="A205" s="12"/>
      <c r="B205" s="189"/>
      <c r="C205" s="12"/>
      <c r="D205" s="182" t="s">
        <v>157</v>
      </c>
      <c r="E205" s="190" t="s">
        <v>3</v>
      </c>
      <c r="F205" s="191" t="s">
        <v>345</v>
      </c>
      <c r="G205" s="12"/>
      <c r="H205" s="192">
        <v>1815</v>
      </c>
      <c r="I205" s="193"/>
      <c r="J205" s="12"/>
      <c r="K205" s="12"/>
      <c r="L205" s="189"/>
      <c r="M205" s="194"/>
      <c r="N205" s="195"/>
      <c r="O205" s="195"/>
      <c r="P205" s="195"/>
      <c r="Q205" s="195"/>
      <c r="R205" s="195"/>
      <c r="S205" s="195"/>
      <c r="T205" s="196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190" t="s">
        <v>157</v>
      </c>
      <c r="AU205" s="190" t="s">
        <v>76</v>
      </c>
      <c r="AV205" s="12" t="s">
        <v>78</v>
      </c>
      <c r="AW205" s="12" t="s">
        <v>31</v>
      </c>
      <c r="AX205" s="12" t="s">
        <v>69</v>
      </c>
      <c r="AY205" s="190" t="s">
        <v>122</v>
      </c>
    </row>
    <row r="206" s="14" customFormat="1">
      <c r="A206" s="14"/>
      <c r="B206" s="209"/>
      <c r="C206" s="14"/>
      <c r="D206" s="182" t="s">
        <v>157</v>
      </c>
      <c r="E206" s="210" t="s">
        <v>3</v>
      </c>
      <c r="F206" s="211" t="s">
        <v>356</v>
      </c>
      <c r="G206" s="14"/>
      <c r="H206" s="210" t="s">
        <v>3</v>
      </c>
      <c r="I206" s="212"/>
      <c r="J206" s="14"/>
      <c r="K206" s="14"/>
      <c r="L206" s="209"/>
      <c r="M206" s="213"/>
      <c r="N206" s="214"/>
      <c r="O206" s="214"/>
      <c r="P206" s="214"/>
      <c r="Q206" s="214"/>
      <c r="R206" s="214"/>
      <c r="S206" s="214"/>
      <c r="T206" s="21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10" t="s">
        <v>157</v>
      </c>
      <c r="AU206" s="210" t="s">
        <v>76</v>
      </c>
      <c r="AV206" s="14" t="s">
        <v>76</v>
      </c>
      <c r="AW206" s="14" t="s">
        <v>31</v>
      </c>
      <c r="AX206" s="14" t="s">
        <v>69</v>
      </c>
      <c r="AY206" s="210" t="s">
        <v>122</v>
      </c>
    </row>
    <row r="207" s="12" customFormat="1">
      <c r="A207" s="12"/>
      <c r="B207" s="189"/>
      <c r="C207" s="12"/>
      <c r="D207" s="182" t="s">
        <v>157</v>
      </c>
      <c r="E207" s="190" t="s">
        <v>3</v>
      </c>
      <c r="F207" s="191" t="s">
        <v>370</v>
      </c>
      <c r="G207" s="12"/>
      <c r="H207" s="192">
        <v>441</v>
      </c>
      <c r="I207" s="193"/>
      <c r="J207" s="12"/>
      <c r="K207" s="12"/>
      <c r="L207" s="189"/>
      <c r="M207" s="194"/>
      <c r="N207" s="195"/>
      <c r="O207" s="195"/>
      <c r="P207" s="195"/>
      <c r="Q207" s="195"/>
      <c r="R207" s="195"/>
      <c r="S207" s="195"/>
      <c r="T207" s="196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190" t="s">
        <v>157</v>
      </c>
      <c r="AU207" s="190" t="s">
        <v>76</v>
      </c>
      <c r="AV207" s="12" t="s">
        <v>78</v>
      </c>
      <c r="AW207" s="12" t="s">
        <v>31</v>
      </c>
      <c r="AX207" s="12" t="s">
        <v>69</v>
      </c>
      <c r="AY207" s="190" t="s">
        <v>122</v>
      </c>
    </row>
    <row r="208" s="14" customFormat="1">
      <c r="A208" s="14"/>
      <c r="B208" s="209"/>
      <c r="C208" s="14"/>
      <c r="D208" s="182" t="s">
        <v>157</v>
      </c>
      <c r="E208" s="210" t="s">
        <v>3</v>
      </c>
      <c r="F208" s="211" t="s">
        <v>354</v>
      </c>
      <c r="G208" s="14"/>
      <c r="H208" s="210" t="s">
        <v>3</v>
      </c>
      <c r="I208" s="212"/>
      <c r="J208" s="14"/>
      <c r="K208" s="14"/>
      <c r="L208" s="209"/>
      <c r="M208" s="213"/>
      <c r="N208" s="214"/>
      <c r="O208" s="214"/>
      <c r="P208" s="214"/>
      <c r="Q208" s="214"/>
      <c r="R208" s="214"/>
      <c r="S208" s="214"/>
      <c r="T208" s="21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10" t="s">
        <v>157</v>
      </c>
      <c r="AU208" s="210" t="s">
        <v>76</v>
      </c>
      <c r="AV208" s="14" t="s">
        <v>76</v>
      </c>
      <c r="AW208" s="14" t="s">
        <v>31</v>
      </c>
      <c r="AX208" s="14" t="s">
        <v>69</v>
      </c>
      <c r="AY208" s="210" t="s">
        <v>122</v>
      </c>
    </row>
    <row r="209" s="12" customFormat="1">
      <c r="A209" s="12"/>
      <c r="B209" s="189"/>
      <c r="C209" s="12"/>
      <c r="D209" s="182" t="s">
        <v>157</v>
      </c>
      <c r="E209" s="190" t="s">
        <v>3</v>
      </c>
      <c r="F209" s="191" t="s">
        <v>390</v>
      </c>
      <c r="G209" s="12"/>
      <c r="H209" s="192">
        <v>5911</v>
      </c>
      <c r="I209" s="193"/>
      <c r="J209" s="12"/>
      <c r="K209" s="12"/>
      <c r="L209" s="189"/>
      <c r="M209" s="194"/>
      <c r="N209" s="195"/>
      <c r="O209" s="195"/>
      <c r="P209" s="195"/>
      <c r="Q209" s="195"/>
      <c r="R209" s="195"/>
      <c r="S209" s="195"/>
      <c r="T209" s="196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190" t="s">
        <v>157</v>
      </c>
      <c r="AU209" s="190" t="s">
        <v>76</v>
      </c>
      <c r="AV209" s="12" t="s">
        <v>78</v>
      </c>
      <c r="AW209" s="12" t="s">
        <v>31</v>
      </c>
      <c r="AX209" s="12" t="s">
        <v>69</v>
      </c>
      <c r="AY209" s="190" t="s">
        <v>122</v>
      </c>
    </row>
    <row r="210" s="13" customFormat="1">
      <c r="A210" s="13"/>
      <c r="B210" s="201"/>
      <c r="C210" s="13"/>
      <c r="D210" s="182" t="s">
        <v>157</v>
      </c>
      <c r="E210" s="202" t="s">
        <v>3</v>
      </c>
      <c r="F210" s="203" t="s">
        <v>265</v>
      </c>
      <c r="G210" s="13"/>
      <c r="H210" s="204">
        <v>8167</v>
      </c>
      <c r="I210" s="205"/>
      <c r="J210" s="13"/>
      <c r="K210" s="13"/>
      <c r="L210" s="201"/>
      <c r="M210" s="206"/>
      <c r="N210" s="207"/>
      <c r="O210" s="207"/>
      <c r="P210" s="207"/>
      <c r="Q210" s="207"/>
      <c r="R210" s="207"/>
      <c r="S210" s="207"/>
      <c r="T210" s="20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02" t="s">
        <v>157</v>
      </c>
      <c r="AU210" s="202" t="s">
        <v>76</v>
      </c>
      <c r="AV210" s="13" t="s">
        <v>127</v>
      </c>
      <c r="AW210" s="13" t="s">
        <v>31</v>
      </c>
      <c r="AX210" s="13" t="s">
        <v>76</v>
      </c>
      <c r="AY210" s="202" t="s">
        <v>122</v>
      </c>
    </row>
    <row r="211" s="2" customFormat="1" ht="33" customHeight="1">
      <c r="A211" s="37"/>
      <c r="B211" s="167"/>
      <c r="C211" s="168" t="s">
        <v>247</v>
      </c>
      <c r="D211" s="168" t="s">
        <v>123</v>
      </c>
      <c r="E211" s="169" t="s">
        <v>192</v>
      </c>
      <c r="F211" s="170" t="s">
        <v>193</v>
      </c>
      <c r="G211" s="171" t="s">
        <v>126</v>
      </c>
      <c r="H211" s="172">
        <v>8167</v>
      </c>
      <c r="I211" s="173"/>
      <c r="J211" s="174">
        <f>ROUND(I211*H211,2)</f>
        <v>0</v>
      </c>
      <c r="K211" s="175"/>
      <c r="L211" s="38"/>
      <c r="M211" s="176" t="s">
        <v>3</v>
      </c>
      <c r="N211" s="177" t="s">
        <v>40</v>
      </c>
      <c r="O211" s="71"/>
      <c r="P211" s="178">
        <f>O211*H211</f>
        <v>0</v>
      </c>
      <c r="Q211" s="178">
        <v>0.12966</v>
      </c>
      <c r="R211" s="178">
        <f>Q211*H211</f>
        <v>1058.9332199999999</v>
      </c>
      <c r="S211" s="178">
        <v>0</v>
      </c>
      <c r="T211" s="17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0" t="s">
        <v>127</v>
      </c>
      <c r="AT211" s="180" t="s">
        <v>123</v>
      </c>
      <c r="AU211" s="180" t="s">
        <v>76</v>
      </c>
      <c r="AY211" s="18" t="s">
        <v>122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18" t="s">
        <v>76</v>
      </c>
      <c r="BK211" s="181">
        <f>ROUND(I211*H211,2)</f>
        <v>0</v>
      </c>
      <c r="BL211" s="18" t="s">
        <v>127</v>
      </c>
      <c r="BM211" s="180" t="s">
        <v>404</v>
      </c>
    </row>
    <row r="212" s="2" customFormat="1">
      <c r="A212" s="37"/>
      <c r="B212" s="38"/>
      <c r="C212" s="37"/>
      <c r="D212" s="182" t="s">
        <v>129</v>
      </c>
      <c r="E212" s="37"/>
      <c r="F212" s="183" t="s">
        <v>195</v>
      </c>
      <c r="G212" s="37"/>
      <c r="H212" s="37"/>
      <c r="I212" s="184"/>
      <c r="J212" s="37"/>
      <c r="K212" s="37"/>
      <c r="L212" s="38"/>
      <c r="M212" s="185"/>
      <c r="N212" s="186"/>
      <c r="O212" s="71"/>
      <c r="P212" s="71"/>
      <c r="Q212" s="71"/>
      <c r="R212" s="71"/>
      <c r="S212" s="71"/>
      <c r="T212" s="72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8" t="s">
        <v>129</v>
      </c>
      <c r="AU212" s="18" t="s">
        <v>76</v>
      </c>
    </row>
    <row r="213" s="2" customFormat="1">
      <c r="A213" s="37"/>
      <c r="B213" s="38"/>
      <c r="C213" s="37"/>
      <c r="D213" s="187" t="s">
        <v>130</v>
      </c>
      <c r="E213" s="37"/>
      <c r="F213" s="188" t="s">
        <v>196</v>
      </c>
      <c r="G213" s="37"/>
      <c r="H213" s="37"/>
      <c r="I213" s="184"/>
      <c r="J213" s="37"/>
      <c r="K213" s="37"/>
      <c r="L213" s="38"/>
      <c r="M213" s="185"/>
      <c r="N213" s="186"/>
      <c r="O213" s="71"/>
      <c r="P213" s="71"/>
      <c r="Q213" s="71"/>
      <c r="R213" s="71"/>
      <c r="S213" s="71"/>
      <c r="T213" s="72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8" t="s">
        <v>130</v>
      </c>
      <c r="AU213" s="18" t="s">
        <v>76</v>
      </c>
    </row>
    <row r="214" s="11" customFormat="1" ht="25.92" customHeight="1">
      <c r="A214" s="11"/>
      <c r="B214" s="156"/>
      <c r="C214" s="11"/>
      <c r="D214" s="157" t="s">
        <v>68</v>
      </c>
      <c r="E214" s="158" t="s">
        <v>292</v>
      </c>
      <c r="F214" s="158" t="s">
        <v>293</v>
      </c>
      <c r="G214" s="11"/>
      <c r="H214" s="11"/>
      <c r="I214" s="159"/>
      <c r="J214" s="160">
        <f>BK214</f>
        <v>0</v>
      </c>
      <c r="K214" s="11"/>
      <c r="L214" s="156"/>
      <c r="M214" s="161"/>
      <c r="N214" s="162"/>
      <c r="O214" s="162"/>
      <c r="P214" s="163">
        <f>SUM(P215:P234)</f>
        <v>0</v>
      </c>
      <c r="Q214" s="162"/>
      <c r="R214" s="163">
        <f>SUM(R215:R234)</f>
        <v>0.56554999999999989</v>
      </c>
      <c r="S214" s="162"/>
      <c r="T214" s="164">
        <f>SUM(T215:T234)</f>
        <v>0</v>
      </c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R214" s="157" t="s">
        <v>76</v>
      </c>
      <c r="AT214" s="165" t="s">
        <v>68</v>
      </c>
      <c r="AU214" s="165" t="s">
        <v>69</v>
      </c>
      <c r="AY214" s="157" t="s">
        <v>122</v>
      </c>
      <c r="BK214" s="166">
        <f>SUM(BK215:BK234)</f>
        <v>0</v>
      </c>
    </row>
    <row r="215" s="2" customFormat="1" ht="24.15" customHeight="1">
      <c r="A215" s="37"/>
      <c r="B215" s="167"/>
      <c r="C215" s="168" t="s">
        <v>251</v>
      </c>
      <c r="D215" s="168" t="s">
        <v>123</v>
      </c>
      <c r="E215" s="169" t="s">
        <v>294</v>
      </c>
      <c r="F215" s="170" t="s">
        <v>295</v>
      </c>
      <c r="G215" s="171" t="s">
        <v>296</v>
      </c>
      <c r="H215" s="172">
        <v>5</v>
      </c>
      <c r="I215" s="173"/>
      <c r="J215" s="174">
        <f>ROUND(I215*H215,2)</f>
        <v>0</v>
      </c>
      <c r="K215" s="175"/>
      <c r="L215" s="38"/>
      <c r="M215" s="176" t="s">
        <v>3</v>
      </c>
      <c r="N215" s="177" t="s">
        <v>40</v>
      </c>
      <c r="O215" s="71"/>
      <c r="P215" s="178">
        <f>O215*H215</f>
        <v>0</v>
      </c>
      <c r="Q215" s="178">
        <v>0.11241</v>
      </c>
      <c r="R215" s="178">
        <f>Q215*H215</f>
        <v>0.56204999999999994</v>
      </c>
      <c r="S215" s="178">
        <v>0</v>
      </c>
      <c r="T215" s="17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0" t="s">
        <v>127</v>
      </c>
      <c r="AT215" s="180" t="s">
        <v>123</v>
      </c>
      <c r="AU215" s="180" t="s">
        <v>76</v>
      </c>
      <c r="AY215" s="18" t="s">
        <v>122</v>
      </c>
      <c r="BE215" s="181">
        <f>IF(N215="základní",J215,0)</f>
        <v>0</v>
      </c>
      <c r="BF215" s="181">
        <f>IF(N215="snížená",J215,0)</f>
        <v>0</v>
      </c>
      <c r="BG215" s="181">
        <f>IF(N215="zákl. přenesená",J215,0)</f>
        <v>0</v>
      </c>
      <c r="BH215" s="181">
        <f>IF(N215="sníž. přenesená",J215,0)</f>
        <v>0</v>
      </c>
      <c r="BI215" s="181">
        <f>IF(N215="nulová",J215,0)</f>
        <v>0</v>
      </c>
      <c r="BJ215" s="18" t="s">
        <v>76</v>
      </c>
      <c r="BK215" s="181">
        <f>ROUND(I215*H215,2)</f>
        <v>0</v>
      </c>
      <c r="BL215" s="18" t="s">
        <v>127</v>
      </c>
      <c r="BM215" s="180" t="s">
        <v>405</v>
      </c>
    </row>
    <row r="216" s="2" customFormat="1">
      <c r="A216" s="37"/>
      <c r="B216" s="38"/>
      <c r="C216" s="37"/>
      <c r="D216" s="182" t="s">
        <v>129</v>
      </c>
      <c r="E216" s="37"/>
      <c r="F216" s="183" t="s">
        <v>295</v>
      </c>
      <c r="G216" s="37"/>
      <c r="H216" s="37"/>
      <c r="I216" s="184"/>
      <c r="J216" s="37"/>
      <c r="K216" s="37"/>
      <c r="L216" s="38"/>
      <c r="M216" s="185"/>
      <c r="N216" s="186"/>
      <c r="O216" s="71"/>
      <c r="P216" s="71"/>
      <c r="Q216" s="71"/>
      <c r="R216" s="71"/>
      <c r="S216" s="71"/>
      <c r="T216" s="72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8" t="s">
        <v>129</v>
      </c>
      <c r="AU216" s="18" t="s">
        <v>76</v>
      </c>
    </row>
    <row r="217" s="2" customFormat="1">
      <c r="A217" s="37"/>
      <c r="B217" s="38"/>
      <c r="C217" s="37"/>
      <c r="D217" s="187" t="s">
        <v>130</v>
      </c>
      <c r="E217" s="37"/>
      <c r="F217" s="188" t="s">
        <v>298</v>
      </c>
      <c r="G217" s="37"/>
      <c r="H217" s="37"/>
      <c r="I217" s="184"/>
      <c r="J217" s="37"/>
      <c r="K217" s="37"/>
      <c r="L217" s="38"/>
      <c r="M217" s="185"/>
      <c r="N217" s="186"/>
      <c r="O217" s="71"/>
      <c r="P217" s="71"/>
      <c r="Q217" s="71"/>
      <c r="R217" s="71"/>
      <c r="S217" s="71"/>
      <c r="T217" s="72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8" t="s">
        <v>130</v>
      </c>
      <c r="AU217" s="18" t="s">
        <v>76</v>
      </c>
    </row>
    <row r="218" s="2" customFormat="1" ht="16.5" customHeight="1">
      <c r="A218" s="37"/>
      <c r="B218" s="167"/>
      <c r="C218" s="168" t="s">
        <v>255</v>
      </c>
      <c r="D218" s="168" t="s">
        <v>123</v>
      </c>
      <c r="E218" s="169" t="s">
        <v>299</v>
      </c>
      <c r="F218" s="170" t="s">
        <v>300</v>
      </c>
      <c r="G218" s="171" t="s">
        <v>296</v>
      </c>
      <c r="H218" s="172">
        <v>5</v>
      </c>
      <c r="I218" s="173"/>
      <c r="J218" s="174">
        <f>ROUND(I218*H218,2)</f>
        <v>0</v>
      </c>
      <c r="K218" s="175"/>
      <c r="L218" s="38"/>
      <c r="M218" s="176" t="s">
        <v>3</v>
      </c>
      <c r="N218" s="177" t="s">
        <v>40</v>
      </c>
      <c r="O218" s="71"/>
      <c r="P218" s="178">
        <f>O218*H218</f>
        <v>0</v>
      </c>
      <c r="Q218" s="178">
        <v>0</v>
      </c>
      <c r="R218" s="178">
        <f>Q218*H218</f>
        <v>0</v>
      </c>
      <c r="S218" s="178">
        <v>0</v>
      </c>
      <c r="T218" s="179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80" t="s">
        <v>127</v>
      </c>
      <c r="AT218" s="180" t="s">
        <v>123</v>
      </c>
      <c r="AU218" s="180" t="s">
        <v>76</v>
      </c>
      <c r="AY218" s="18" t="s">
        <v>122</v>
      </c>
      <c r="BE218" s="181">
        <f>IF(N218="základní",J218,0)</f>
        <v>0</v>
      </c>
      <c r="BF218" s="181">
        <f>IF(N218="snížená",J218,0)</f>
        <v>0</v>
      </c>
      <c r="BG218" s="181">
        <f>IF(N218="zákl. přenesená",J218,0)</f>
        <v>0</v>
      </c>
      <c r="BH218" s="181">
        <f>IF(N218="sníž. přenesená",J218,0)</f>
        <v>0</v>
      </c>
      <c r="BI218" s="181">
        <f>IF(N218="nulová",J218,0)</f>
        <v>0</v>
      </c>
      <c r="BJ218" s="18" t="s">
        <v>76</v>
      </c>
      <c r="BK218" s="181">
        <f>ROUND(I218*H218,2)</f>
        <v>0</v>
      </c>
      <c r="BL218" s="18" t="s">
        <v>127</v>
      </c>
      <c r="BM218" s="180" t="s">
        <v>406</v>
      </c>
    </row>
    <row r="219" s="2" customFormat="1">
      <c r="A219" s="37"/>
      <c r="B219" s="38"/>
      <c r="C219" s="37"/>
      <c r="D219" s="182" t="s">
        <v>129</v>
      </c>
      <c r="E219" s="37"/>
      <c r="F219" s="183" t="s">
        <v>300</v>
      </c>
      <c r="G219" s="37"/>
      <c r="H219" s="37"/>
      <c r="I219" s="184"/>
      <c r="J219" s="37"/>
      <c r="K219" s="37"/>
      <c r="L219" s="38"/>
      <c r="M219" s="185"/>
      <c r="N219" s="186"/>
      <c r="O219" s="71"/>
      <c r="P219" s="71"/>
      <c r="Q219" s="71"/>
      <c r="R219" s="71"/>
      <c r="S219" s="71"/>
      <c r="T219" s="72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8" t="s">
        <v>129</v>
      </c>
      <c r="AU219" s="18" t="s">
        <v>76</v>
      </c>
    </row>
    <row r="220" s="2" customFormat="1" ht="24.15" customHeight="1">
      <c r="A220" s="37"/>
      <c r="B220" s="167"/>
      <c r="C220" s="168" t="s">
        <v>320</v>
      </c>
      <c r="D220" s="168" t="s">
        <v>123</v>
      </c>
      <c r="E220" s="169" t="s">
        <v>302</v>
      </c>
      <c r="F220" s="170" t="s">
        <v>303</v>
      </c>
      <c r="G220" s="171" t="s">
        <v>296</v>
      </c>
      <c r="H220" s="172">
        <v>5</v>
      </c>
      <c r="I220" s="173"/>
      <c r="J220" s="174">
        <f>ROUND(I220*H220,2)</f>
        <v>0</v>
      </c>
      <c r="K220" s="175"/>
      <c r="L220" s="38"/>
      <c r="M220" s="176" t="s">
        <v>3</v>
      </c>
      <c r="N220" s="177" t="s">
        <v>40</v>
      </c>
      <c r="O220" s="71"/>
      <c r="P220" s="178">
        <f>O220*H220</f>
        <v>0</v>
      </c>
      <c r="Q220" s="178">
        <v>0.00069999999999999999</v>
      </c>
      <c r="R220" s="178">
        <f>Q220*H220</f>
        <v>0.0035000000000000001</v>
      </c>
      <c r="S220" s="178">
        <v>0</v>
      </c>
      <c r="T220" s="17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0" t="s">
        <v>127</v>
      </c>
      <c r="AT220" s="180" t="s">
        <v>123</v>
      </c>
      <c r="AU220" s="180" t="s">
        <v>76</v>
      </c>
      <c r="AY220" s="18" t="s">
        <v>122</v>
      </c>
      <c r="BE220" s="181">
        <f>IF(N220="základní",J220,0)</f>
        <v>0</v>
      </c>
      <c r="BF220" s="181">
        <f>IF(N220="snížená",J220,0)</f>
        <v>0</v>
      </c>
      <c r="BG220" s="181">
        <f>IF(N220="zákl. přenesená",J220,0)</f>
        <v>0</v>
      </c>
      <c r="BH220" s="181">
        <f>IF(N220="sníž. přenesená",J220,0)</f>
        <v>0</v>
      </c>
      <c r="BI220" s="181">
        <f>IF(N220="nulová",J220,0)</f>
        <v>0</v>
      </c>
      <c r="BJ220" s="18" t="s">
        <v>76</v>
      </c>
      <c r="BK220" s="181">
        <f>ROUND(I220*H220,2)</f>
        <v>0</v>
      </c>
      <c r="BL220" s="18" t="s">
        <v>127</v>
      </c>
      <c r="BM220" s="180" t="s">
        <v>407</v>
      </c>
    </row>
    <row r="221" s="2" customFormat="1">
      <c r="A221" s="37"/>
      <c r="B221" s="38"/>
      <c r="C221" s="37"/>
      <c r="D221" s="182" t="s">
        <v>129</v>
      </c>
      <c r="E221" s="37"/>
      <c r="F221" s="183" t="s">
        <v>303</v>
      </c>
      <c r="G221" s="37"/>
      <c r="H221" s="37"/>
      <c r="I221" s="184"/>
      <c r="J221" s="37"/>
      <c r="K221" s="37"/>
      <c r="L221" s="38"/>
      <c r="M221" s="185"/>
      <c r="N221" s="186"/>
      <c r="O221" s="71"/>
      <c r="P221" s="71"/>
      <c r="Q221" s="71"/>
      <c r="R221" s="71"/>
      <c r="S221" s="71"/>
      <c r="T221" s="72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129</v>
      </c>
      <c r="AU221" s="18" t="s">
        <v>76</v>
      </c>
    </row>
    <row r="222" s="2" customFormat="1">
      <c r="A222" s="37"/>
      <c r="B222" s="38"/>
      <c r="C222" s="37"/>
      <c r="D222" s="187" t="s">
        <v>130</v>
      </c>
      <c r="E222" s="37"/>
      <c r="F222" s="188" t="s">
        <v>305</v>
      </c>
      <c r="G222" s="37"/>
      <c r="H222" s="37"/>
      <c r="I222" s="184"/>
      <c r="J222" s="37"/>
      <c r="K222" s="37"/>
      <c r="L222" s="38"/>
      <c r="M222" s="185"/>
      <c r="N222" s="186"/>
      <c r="O222" s="71"/>
      <c r="P222" s="71"/>
      <c r="Q222" s="71"/>
      <c r="R222" s="71"/>
      <c r="S222" s="71"/>
      <c r="T222" s="72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130</v>
      </c>
      <c r="AU222" s="18" t="s">
        <v>76</v>
      </c>
    </row>
    <row r="223" s="2" customFormat="1" ht="16.5" customHeight="1">
      <c r="A223" s="37"/>
      <c r="B223" s="167"/>
      <c r="C223" s="168" t="s">
        <v>322</v>
      </c>
      <c r="D223" s="168" t="s">
        <v>123</v>
      </c>
      <c r="E223" s="169" t="s">
        <v>306</v>
      </c>
      <c r="F223" s="170" t="s">
        <v>307</v>
      </c>
      <c r="G223" s="171" t="s">
        <v>296</v>
      </c>
      <c r="H223" s="172">
        <v>5</v>
      </c>
      <c r="I223" s="173"/>
      <c r="J223" s="174">
        <f>ROUND(I223*H223,2)</f>
        <v>0</v>
      </c>
      <c r="K223" s="175"/>
      <c r="L223" s="38"/>
      <c r="M223" s="176" t="s">
        <v>3</v>
      </c>
      <c r="N223" s="177" t="s">
        <v>40</v>
      </c>
      <c r="O223" s="71"/>
      <c r="P223" s="178">
        <f>O223*H223</f>
        <v>0</v>
      </c>
      <c r="Q223" s="178">
        <v>0</v>
      </c>
      <c r="R223" s="178">
        <f>Q223*H223</f>
        <v>0</v>
      </c>
      <c r="S223" s="178">
        <v>0</v>
      </c>
      <c r="T223" s="17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0" t="s">
        <v>127</v>
      </c>
      <c r="AT223" s="180" t="s">
        <v>123</v>
      </c>
      <c r="AU223" s="180" t="s">
        <v>76</v>
      </c>
      <c r="AY223" s="18" t="s">
        <v>122</v>
      </c>
      <c r="BE223" s="181">
        <f>IF(N223="základní",J223,0)</f>
        <v>0</v>
      </c>
      <c r="BF223" s="181">
        <f>IF(N223="snížená",J223,0)</f>
        <v>0</v>
      </c>
      <c r="BG223" s="181">
        <f>IF(N223="zákl. přenesená",J223,0)</f>
        <v>0</v>
      </c>
      <c r="BH223" s="181">
        <f>IF(N223="sníž. přenesená",J223,0)</f>
        <v>0</v>
      </c>
      <c r="BI223" s="181">
        <f>IF(N223="nulová",J223,0)</f>
        <v>0</v>
      </c>
      <c r="BJ223" s="18" t="s">
        <v>76</v>
      </c>
      <c r="BK223" s="181">
        <f>ROUND(I223*H223,2)</f>
        <v>0</v>
      </c>
      <c r="BL223" s="18" t="s">
        <v>127</v>
      </c>
      <c r="BM223" s="180" t="s">
        <v>408</v>
      </c>
    </row>
    <row r="224" s="2" customFormat="1">
      <c r="A224" s="37"/>
      <c r="B224" s="38"/>
      <c r="C224" s="37"/>
      <c r="D224" s="182" t="s">
        <v>129</v>
      </c>
      <c r="E224" s="37"/>
      <c r="F224" s="183" t="s">
        <v>307</v>
      </c>
      <c r="G224" s="37"/>
      <c r="H224" s="37"/>
      <c r="I224" s="184"/>
      <c r="J224" s="37"/>
      <c r="K224" s="37"/>
      <c r="L224" s="38"/>
      <c r="M224" s="185"/>
      <c r="N224" s="186"/>
      <c r="O224" s="71"/>
      <c r="P224" s="71"/>
      <c r="Q224" s="71"/>
      <c r="R224" s="71"/>
      <c r="S224" s="71"/>
      <c r="T224" s="72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8" t="s">
        <v>129</v>
      </c>
      <c r="AU224" s="18" t="s">
        <v>76</v>
      </c>
    </row>
    <row r="225" s="2" customFormat="1" ht="24.15" customHeight="1">
      <c r="A225" s="37"/>
      <c r="B225" s="167"/>
      <c r="C225" s="168" t="s">
        <v>324</v>
      </c>
      <c r="D225" s="168" t="s">
        <v>123</v>
      </c>
      <c r="E225" s="169" t="s">
        <v>309</v>
      </c>
      <c r="F225" s="170" t="s">
        <v>310</v>
      </c>
      <c r="G225" s="171" t="s">
        <v>296</v>
      </c>
      <c r="H225" s="172">
        <v>10</v>
      </c>
      <c r="I225" s="173"/>
      <c r="J225" s="174">
        <f>ROUND(I225*H225,2)</f>
        <v>0</v>
      </c>
      <c r="K225" s="175"/>
      <c r="L225" s="38"/>
      <c r="M225" s="176" t="s">
        <v>3</v>
      </c>
      <c r="N225" s="177" t="s">
        <v>40</v>
      </c>
      <c r="O225" s="71"/>
      <c r="P225" s="178">
        <f>O225*H225</f>
        <v>0</v>
      </c>
      <c r="Q225" s="178">
        <v>0</v>
      </c>
      <c r="R225" s="178">
        <f>Q225*H225</f>
        <v>0</v>
      </c>
      <c r="S225" s="178">
        <v>0</v>
      </c>
      <c r="T225" s="179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180" t="s">
        <v>127</v>
      </c>
      <c r="AT225" s="180" t="s">
        <v>123</v>
      </c>
      <c r="AU225" s="180" t="s">
        <v>76</v>
      </c>
      <c r="AY225" s="18" t="s">
        <v>122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18" t="s">
        <v>76</v>
      </c>
      <c r="BK225" s="181">
        <f>ROUND(I225*H225,2)</f>
        <v>0</v>
      </c>
      <c r="BL225" s="18" t="s">
        <v>127</v>
      </c>
      <c r="BM225" s="180" t="s">
        <v>409</v>
      </c>
    </row>
    <row r="226" s="2" customFormat="1">
      <c r="A226" s="37"/>
      <c r="B226" s="38"/>
      <c r="C226" s="37"/>
      <c r="D226" s="182" t="s">
        <v>129</v>
      </c>
      <c r="E226" s="37"/>
      <c r="F226" s="183" t="s">
        <v>310</v>
      </c>
      <c r="G226" s="37"/>
      <c r="H226" s="37"/>
      <c r="I226" s="184"/>
      <c r="J226" s="37"/>
      <c r="K226" s="37"/>
      <c r="L226" s="38"/>
      <c r="M226" s="185"/>
      <c r="N226" s="186"/>
      <c r="O226" s="71"/>
      <c r="P226" s="71"/>
      <c r="Q226" s="71"/>
      <c r="R226" s="71"/>
      <c r="S226" s="71"/>
      <c r="T226" s="72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8" t="s">
        <v>129</v>
      </c>
      <c r="AU226" s="18" t="s">
        <v>76</v>
      </c>
    </row>
    <row r="227" s="2" customFormat="1">
      <c r="A227" s="37"/>
      <c r="B227" s="38"/>
      <c r="C227" s="37"/>
      <c r="D227" s="187" t="s">
        <v>130</v>
      </c>
      <c r="E227" s="37"/>
      <c r="F227" s="188" t="s">
        <v>312</v>
      </c>
      <c r="G227" s="37"/>
      <c r="H227" s="37"/>
      <c r="I227" s="184"/>
      <c r="J227" s="37"/>
      <c r="K227" s="37"/>
      <c r="L227" s="38"/>
      <c r="M227" s="185"/>
      <c r="N227" s="186"/>
      <c r="O227" s="71"/>
      <c r="P227" s="71"/>
      <c r="Q227" s="71"/>
      <c r="R227" s="71"/>
      <c r="S227" s="71"/>
      <c r="T227" s="72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8" t="s">
        <v>130</v>
      </c>
      <c r="AU227" s="18" t="s">
        <v>76</v>
      </c>
    </row>
    <row r="228" s="2" customFormat="1" ht="16.5" customHeight="1">
      <c r="A228" s="37"/>
      <c r="B228" s="167"/>
      <c r="C228" s="168" t="s">
        <v>326</v>
      </c>
      <c r="D228" s="168" t="s">
        <v>123</v>
      </c>
      <c r="E228" s="169" t="s">
        <v>313</v>
      </c>
      <c r="F228" s="170" t="s">
        <v>314</v>
      </c>
      <c r="G228" s="171" t="s">
        <v>296</v>
      </c>
      <c r="H228" s="172">
        <v>10</v>
      </c>
      <c r="I228" s="173"/>
      <c r="J228" s="174">
        <f>ROUND(I228*H228,2)</f>
        <v>0</v>
      </c>
      <c r="K228" s="175"/>
      <c r="L228" s="38"/>
      <c r="M228" s="176" t="s">
        <v>3</v>
      </c>
      <c r="N228" s="177" t="s">
        <v>40</v>
      </c>
      <c r="O228" s="71"/>
      <c r="P228" s="178">
        <f>O228*H228</f>
        <v>0</v>
      </c>
      <c r="Q228" s="178">
        <v>0</v>
      </c>
      <c r="R228" s="178">
        <f>Q228*H228</f>
        <v>0</v>
      </c>
      <c r="S228" s="178">
        <v>0</v>
      </c>
      <c r="T228" s="17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180" t="s">
        <v>127</v>
      </c>
      <c r="AT228" s="180" t="s">
        <v>123</v>
      </c>
      <c r="AU228" s="180" t="s">
        <v>76</v>
      </c>
      <c r="AY228" s="18" t="s">
        <v>122</v>
      </c>
      <c r="BE228" s="181">
        <f>IF(N228="základní",J228,0)</f>
        <v>0</v>
      </c>
      <c r="BF228" s="181">
        <f>IF(N228="snížená",J228,0)</f>
        <v>0</v>
      </c>
      <c r="BG228" s="181">
        <f>IF(N228="zákl. přenesená",J228,0)</f>
        <v>0</v>
      </c>
      <c r="BH228" s="181">
        <f>IF(N228="sníž. přenesená",J228,0)</f>
        <v>0</v>
      </c>
      <c r="BI228" s="181">
        <f>IF(N228="nulová",J228,0)</f>
        <v>0</v>
      </c>
      <c r="BJ228" s="18" t="s">
        <v>76</v>
      </c>
      <c r="BK228" s="181">
        <f>ROUND(I228*H228,2)</f>
        <v>0</v>
      </c>
      <c r="BL228" s="18" t="s">
        <v>127</v>
      </c>
      <c r="BM228" s="180" t="s">
        <v>410</v>
      </c>
    </row>
    <row r="229" s="2" customFormat="1">
      <c r="A229" s="37"/>
      <c r="B229" s="38"/>
      <c r="C229" s="37"/>
      <c r="D229" s="182" t="s">
        <v>129</v>
      </c>
      <c r="E229" s="37"/>
      <c r="F229" s="183" t="s">
        <v>314</v>
      </c>
      <c r="G229" s="37"/>
      <c r="H229" s="37"/>
      <c r="I229" s="184"/>
      <c r="J229" s="37"/>
      <c r="K229" s="37"/>
      <c r="L229" s="38"/>
      <c r="M229" s="185"/>
      <c r="N229" s="186"/>
      <c r="O229" s="71"/>
      <c r="P229" s="71"/>
      <c r="Q229" s="71"/>
      <c r="R229" s="71"/>
      <c r="S229" s="71"/>
      <c r="T229" s="72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8" t="s">
        <v>129</v>
      </c>
      <c r="AU229" s="18" t="s">
        <v>76</v>
      </c>
    </row>
    <row r="230" s="2" customFormat="1" ht="24.15" customHeight="1">
      <c r="A230" s="37"/>
      <c r="B230" s="167"/>
      <c r="C230" s="168" t="s">
        <v>328</v>
      </c>
      <c r="D230" s="168" t="s">
        <v>123</v>
      </c>
      <c r="E230" s="169" t="s">
        <v>411</v>
      </c>
      <c r="F230" s="170" t="s">
        <v>412</v>
      </c>
      <c r="G230" s="171" t="s">
        <v>413</v>
      </c>
      <c r="H230" s="172">
        <v>22.68</v>
      </c>
      <c r="I230" s="173"/>
      <c r="J230" s="174">
        <f>ROUND(I230*H230,2)</f>
        <v>0</v>
      </c>
      <c r="K230" s="175"/>
      <c r="L230" s="38"/>
      <c r="M230" s="176" t="s">
        <v>3</v>
      </c>
      <c r="N230" s="177" t="s">
        <v>40</v>
      </c>
      <c r="O230" s="71"/>
      <c r="P230" s="178">
        <f>O230*H230</f>
        <v>0</v>
      </c>
      <c r="Q230" s="178">
        <v>0</v>
      </c>
      <c r="R230" s="178">
        <f>Q230*H230</f>
        <v>0</v>
      </c>
      <c r="S230" s="178">
        <v>0</v>
      </c>
      <c r="T230" s="17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180" t="s">
        <v>127</v>
      </c>
      <c r="AT230" s="180" t="s">
        <v>123</v>
      </c>
      <c r="AU230" s="180" t="s">
        <v>76</v>
      </c>
      <c r="AY230" s="18" t="s">
        <v>122</v>
      </c>
      <c r="BE230" s="181">
        <f>IF(N230="základní",J230,0)</f>
        <v>0</v>
      </c>
      <c r="BF230" s="181">
        <f>IF(N230="snížená",J230,0)</f>
        <v>0</v>
      </c>
      <c r="BG230" s="181">
        <f>IF(N230="zákl. přenesená",J230,0)</f>
        <v>0</v>
      </c>
      <c r="BH230" s="181">
        <f>IF(N230="sníž. přenesená",J230,0)</f>
        <v>0</v>
      </c>
      <c r="BI230" s="181">
        <f>IF(N230="nulová",J230,0)</f>
        <v>0</v>
      </c>
      <c r="BJ230" s="18" t="s">
        <v>76</v>
      </c>
      <c r="BK230" s="181">
        <f>ROUND(I230*H230,2)</f>
        <v>0</v>
      </c>
      <c r="BL230" s="18" t="s">
        <v>127</v>
      </c>
      <c r="BM230" s="180" t="s">
        <v>414</v>
      </c>
    </row>
    <row r="231" s="2" customFormat="1">
      <c r="A231" s="37"/>
      <c r="B231" s="38"/>
      <c r="C231" s="37"/>
      <c r="D231" s="182" t="s">
        <v>129</v>
      </c>
      <c r="E231" s="37"/>
      <c r="F231" s="183" t="s">
        <v>412</v>
      </c>
      <c r="G231" s="37"/>
      <c r="H231" s="37"/>
      <c r="I231" s="184"/>
      <c r="J231" s="37"/>
      <c r="K231" s="37"/>
      <c r="L231" s="38"/>
      <c r="M231" s="185"/>
      <c r="N231" s="186"/>
      <c r="O231" s="71"/>
      <c r="P231" s="71"/>
      <c r="Q231" s="71"/>
      <c r="R231" s="71"/>
      <c r="S231" s="71"/>
      <c r="T231" s="72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8" t="s">
        <v>129</v>
      </c>
      <c r="AU231" s="18" t="s">
        <v>76</v>
      </c>
    </row>
    <row r="232" s="14" customFormat="1">
      <c r="A232" s="14"/>
      <c r="B232" s="209"/>
      <c r="C232" s="14"/>
      <c r="D232" s="182" t="s">
        <v>157</v>
      </c>
      <c r="E232" s="210" t="s">
        <v>3</v>
      </c>
      <c r="F232" s="211" t="s">
        <v>415</v>
      </c>
      <c r="G232" s="14"/>
      <c r="H232" s="210" t="s">
        <v>3</v>
      </c>
      <c r="I232" s="212"/>
      <c r="J232" s="14"/>
      <c r="K232" s="14"/>
      <c r="L232" s="209"/>
      <c r="M232" s="213"/>
      <c r="N232" s="214"/>
      <c r="O232" s="214"/>
      <c r="P232" s="214"/>
      <c r="Q232" s="214"/>
      <c r="R232" s="214"/>
      <c r="S232" s="214"/>
      <c r="T232" s="21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10" t="s">
        <v>157</v>
      </c>
      <c r="AU232" s="210" t="s">
        <v>76</v>
      </c>
      <c r="AV232" s="14" t="s">
        <v>76</v>
      </c>
      <c r="AW232" s="14" t="s">
        <v>31</v>
      </c>
      <c r="AX232" s="14" t="s">
        <v>69</v>
      </c>
      <c r="AY232" s="210" t="s">
        <v>122</v>
      </c>
    </row>
    <row r="233" s="12" customFormat="1">
      <c r="A233" s="12"/>
      <c r="B233" s="189"/>
      <c r="C233" s="12"/>
      <c r="D233" s="182" t="s">
        <v>157</v>
      </c>
      <c r="E233" s="190" t="s">
        <v>3</v>
      </c>
      <c r="F233" s="191" t="s">
        <v>416</v>
      </c>
      <c r="G233" s="12"/>
      <c r="H233" s="192">
        <v>22.68</v>
      </c>
      <c r="I233" s="193"/>
      <c r="J233" s="12"/>
      <c r="K233" s="12"/>
      <c r="L233" s="189"/>
      <c r="M233" s="194"/>
      <c r="N233" s="195"/>
      <c r="O233" s="195"/>
      <c r="P233" s="195"/>
      <c r="Q233" s="195"/>
      <c r="R233" s="195"/>
      <c r="S233" s="195"/>
      <c r="T233" s="196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190" t="s">
        <v>157</v>
      </c>
      <c r="AU233" s="190" t="s">
        <v>76</v>
      </c>
      <c r="AV233" s="12" t="s">
        <v>78</v>
      </c>
      <c r="AW233" s="12" t="s">
        <v>31</v>
      </c>
      <c r="AX233" s="12" t="s">
        <v>69</v>
      </c>
      <c r="AY233" s="190" t="s">
        <v>122</v>
      </c>
    </row>
    <row r="234" s="13" customFormat="1">
      <c r="A234" s="13"/>
      <c r="B234" s="201"/>
      <c r="C234" s="13"/>
      <c r="D234" s="182" t="s">
        <v>157</v>
      </c>
      <c r="E234" s="202" t="s">
        <v>3</v>
      </c>
      <c r="F234" s="203" t="s">
        <v>265</v>
      </c>
      <c r="G234" s="13"/>
      <c r="H234" s="204">
        <v>22.68</v>
      </c>
      <c r="I234" s="205"/>
      <c r="J234" s="13"/>
      <c r="K234" s="13"/>
      <c r="L234" s="201"/>
      <c r="M234" s="206"/>
      <c r="N234" s="207"/>
      <c r="O234" s="207"/>
      <c r="P234" s="207"/>
      <c r="Q234" s="207"/>
      <c r="R234" s="207"/>
      <c r="S234" s="207"/>
      <c r="T234" s="20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02" t="s">
        <v>157</v>
      </c>
      <c r="AU234" s="202" t="s">
        <v>76</v>
      </c>
      <c r="AV234" s="13" t="s">
        <v>127</v>
      </c>
      <c r="AW234" s="13" t="s">
        <v>31</v>
      </c>
      <c r="AX234" s="13" t="s">
        <v>76</v>
      </c>
      <c r="AY234" s="202" t="s">
        <v>122</v>
      </c>
    </row>
    <row r="235" s="11" customFormat="1" ht="25.92" customHeight="1">
      <c r="A235" s="11"/>
      <c r="B235" s="156"/>
      <c r="C235" s="11"/>
      <c r="D235" s="157" t="s">
        <v>68</v>
      </c>
      <c r="E235" s="158" t="s">
        <v>197</v>
      </c>
      <c r="F235" s="158" t="s">
        <v>198</v>
      </c>
      <c r="G235" s="11"/>
      <c r="H235" s="11"/>
      <c r="I235" s="159"/>
      <c r="J235" s="160">
        <f>BK235</f>
        <v>0</v>
      </c>
      <c r="K235" s="11"/>
      <c r="L235" s="156"/>
      <c r="M235" s="161"/>
      <c r="N235" s="162"/>
      <c r="O235" s="162"/>
      <c r="P235" s="163">
        <f>SUM(P236:P241)</f>
        <v>0</v>
      </c>
      <c r="Q235" s="162"/>
      <c r="R235" s="163">
        <f>SUM(R236:R241)</f>
        <v>0</v>
      </c>
      <c r="S235" s="162"/>
      <c r="T235" s="164">
        <f>SUM(T236:T241)</f>
        <v>193.536</v>
      </c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R235" s="157" t="s">
        <v>76</v>
      </c>
      <c r="AT235" s="165" t="s">
        <v>68</v>
      </c>
      <c r="AU235" s="165" t="s">
        <v>69</v>
      </c>
      <c r="AY235" s="157" t="s">
        <v>122</v>
      </c>
      <c r="BK235" s="166">
        <f>SUM(BK236:BK241)</f>
        <v>0</v>
      </c>
    </row>
    <row r="236" s="2" customFormat="1" ht="16.5" customHeight="1">
      <c r="A236" s="37"/>
      <c r="B236" s="167"/>
      <c r="C236" s="168" t="s">
        <v>330</v>
      </c>
      <c r="D236" s="168" t="s">
        <v>123</v>
      </c>
      <c r="E236" s="169" t="s">
        <v>200</v>
      </c>
      <c r="F236" s="170" t="s">
        <v>201</v>
      </c>
      <c r="G236" s="171" t="s">
        <v>126</v>
      </c>
      <c r="H236" s="172">
        <v>768</v>
      </c>
      <c r="I236" s="173"/>
      <c r="J236" s="174">
        <f>ROUND(I236*H236,2)</f>
        <v>0</v>
      </c>
      <c r="K236" s="175"/>
      <c r="L236" s="38"/>
      <c r="M236" s="176" t="s">
        <v>3</v>
      </c>
      <c r="N236" s="177" t="s">
        <v>40</v>
      </c>
      <c r="O236" s="71"/>
      <c r="P236" s="178">
        <f>O236*H236</f>
        <v>0</v>
      </c>
      <c r="Q236" s="178">
        <v>0</v>
      </c>
      <c r="R236" s="178">
        <f>Q236*H236</f>
        <v>0</v>
      </c>
      <c r="S236" s="178">
        <v>0.252</v>
      </c>
      <c r="T236" s="179">
        <f>S236*H236</f>
        <v>193.536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80" t="s">
        <v>127</v>
      </c>
      <c r="AT236" s="180" t="s">
        <v>123</v>
      </c>
      <c r="AU236" s="180" t="s">
        <v>76</v>
      </c>
      <c r="AY236" s="18" t="s">
        <v>122</v>
      </c>
      <c r="BE236" s="181">
        <f>IF(N236="základní",J236,0)</f>
        <v>0</v>
      </c>
      <c r="BF236" s="181">
        <f>IF(N236="snížená",J236,0)</f>
        <v>0</v>
      </c>
      <c r="BG236" s="181">
        <f>IF(N236="zákl. přenesená",J236,0)</f>
        <v>0</v>
      </c>
      <c r="BH236" s="181">
        <f>IF(N236="sníž. přenesená",J236,0)</f>
        <v>0</v>
      </c>
      <c r="BI236" s="181">
        <f>IF(N236="nulová",J236,0)</f>
        <v>0</v>
      </c>
      <c r="BJ236" s="18" t="s">
        <v>76</v>
      </c>
      <c r="BK236" s="181">
        <f>ROUND(I236*H236,2)</f>
        <v>0</v>
      </c>
      <c r="BL236" s="18" t="s">
        <v>127</v>
      </c>
      <c r="BM236" s="180" t="s">
        <v>417</v>
      </c>
    </row>
    <row r="237" s="2" customFormat="1">
      <c r="A237" s="37"/>
      <c r="B237" s="38"/>
      <c r="C237" s="37"/>
      <c r="D237" s="182" t="s">
        <v>129</v>
      </c>
      <c r="E237" s="37"/>
      <c r="F237" s="183" t="s">
        <v>201</v>
      </c>
      <c r="G237" s="37"/>
      <c r="H237" s="37"/>
      <c r="I237" s="184"/>
      <c r="J237" s="37"/>
      <c r="K237" s="37"/>
      <c r="L237" s="38"/>
      <c r="M237" s="185"/>
      <c r="N237" s="186"/>
      <c r="O237" s="71"/>
      <c r="P237" s="71"/>
      <c r="Q237" s="71"/>
      <c r="R237" s="71"/>
      <c r="S237" s="71"/>
      <c r="T237" s="72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8" t="s">
        <v>129</v>
      </c>
      <c r="AU237" s="18" t="s">
        <v>76</v>
      </c>
    </row>
    <row r="238" s="2" customFormat="1">
      <c r="A238" s="37"/>
      <c r="B238" s="38"/>
      <c r="C238" s="37"/>
      <c r="D238" s="187" t="s">
        <v>130</v>
      </c>
      <c r="E238" s="37"/>
      <c r="F238" s="188" t="s">
        <v>203</v>
      </c>
      <c r="G238" s="37"/>
      <c r="H238" s="37"/>
      <c r="I238" s="184"/>
      <c r="J238" s="37"/>
      <c r="K238" s="37"/>
      <c r="L238" s="38"/>
      <c r="M238" s="185"/>
      <c r="N238" s="186"/>
      <c r="O238" s="71"/>
      <c r="P238" s="71"/>
      <c r="Q238" s="71"/>
      <c r="R238" s="71"/>
      <c r="S238" s="71"/>
      <c r="T238" s="72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8" t="s">
        <v>130</v>
      </c>
      <c r="AU238" s="18" t="s">
        <v>76</v>
      </c>
    </row>
    <row r="239" s="14" customFormat="1">
      <c r="A239" s="14"/>
      <c r="B239" s="209"/>
      <c r="C239" s="14"/>
      <c r="D239" s="182" t="s">
        <v>157</v>
      </c>
      <c r="E239" s="210" t="s">
        <v>3</v>
      </c>
      <c r="F239" s="211" t="s">
        <v>418</v>
      </c>
      <c r="G239" s="14"/>
      <c r="H239" s="210" t="s">
        <v>3</v>
      </c>
      <c r="I239" s="212"/>
      <c r="J239" s="14"/>
      <c r="K239" s="14"/>
      <c r="L239" s="209"/>
      <c r="M239" s="213"/>
      <c r="N239" s="214"/>
      <c r="O239" s="214"/>
      <c r="P239" s="214"/>
      <c r="Q239" s="214"/>
      <c r="R239" s="214"/>
      <c r="S239" s="214"/>
      <c r="T239" s="21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10" t="s">
        <v>157</v>
      </c>
      <c r="AU239" s="210" t="s">
        <v>76</v>
      </c>
      <c r="AV239" s="14" t="s">
        <v>76</v>
      </c>
      <c r="AW239" s="14" t="s">
        <v>31</v>
      </c>
      <c r="AX239" s="14" t="s">
        <v>69</v>
      </c>
      <c r="AY239" s="210" t="s">
        <v>122</v>
      </c>
    </row>
    <row r="240" s="12" customFormat="1">
      <c r="A240" s="12"/>
      <c r="B240" s="189"/>
      <c r="C240" s="12"/>
      <c r="D240" s="182" t="s">
        <v>157</v>
      </c>
      <c r="E240" s="190" t="s">
        <v>3</v>
      </c>
      <c r="F240" s="191" t="s">
        <v>419</v>
      </c>
      <c r="G240" s="12"/>
      <c r="H240" s="192">
        <v>768</v>
      </c>
      <c r="I240" s="193"/>
      <c r="J240" s="12"/>
      <c r="K240" s="12"/>
      <c r="L240" s="189"/>
      <c r="M240" s="194"/>
      <c r="N240" s="195"/>
      <c r="O240" s="195"/>
      <c r="P240" s="195"/>
      <c r="Q240" s="195"/>
      <c r="R240" s="195"/>
      <c r="S240" s="195"/>
      <c r="T240" s="196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T240" s="190" t="s">
        <v>157</v>
      </c>
      <c r="AU240" s="190" t="s">
        <v>76</v>
      </c>
      <c r="AV240" s="12" t="s">
        <v>78</v>
      </c>
      <c r="AW240" s="12" t="s">
        <v>31</v>
      </c>
      <c r="AX240" s="12" t="s">
        <v>69</v>
      </c>
      <c r="AY240" s="190" t="s">
        <v>122</v>
      </c>
    </row>
    <row r="241" s="13" customFormat="1">
      <c r="A241" s="13"/>
      <c r="B241" s="201"/>
      <c r="C241" s="13"/>
      <c r="D241" s="182" t="s">
        <v>157</v>
      </c>
      <c r="E241" s="202" t="s">
        <v>3</v>
      </c>
      <c r="F241" s="203" t="s">
        <v>265</v>
      </c>
      <c r="G241" s="13"/>
      <c r="H241" s="204">
        <v>768</v>
      </c>
      <c r="I241" s="205"/>
      <c r="J241" s="13"/>
      <c r="K241" s="13"/>
      <c r="L241" s="201"/>
      <c r="M241" s="206"/>
      <c r="N241" s="207"/>
      <c r="O241" s="207"/>
      <c r="P241" s="207"/>
      <c r="Q241" s="207"/>
      <c r="R241" s="207"/>
      <c r="S241" s="207"/>
      <c r="T241" s="20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02" t="s">
        <v>157</v>
      </c>
      <c r="AU241" s="202" t="s">
        <v>76</v>
      </c>
      <c r="AV241" s="13" t="s">
        <v>127</v>
      </c>
      <c r="AW241" s="13" t="s">
        <v>31</v>
      </c>
      <c r="AX241" s="13" t="s">
        <v>76</v>
      </c>
      <c r="AY241" s="202" t="s">
        <v>122</v>
      </c>
    </row>
    <row r="242" s="11" customFormat="1" ht="25.92" customHeight="1">
      <c r="A242" s="11"/>
      <c r="B242" s="156"/>
      <c r="C242" s="11"/>
      <c r="D242" s="157" t="s">
        <v>68</v>
      </c>
      <c r="E242" s="158" t="s">
        <v>204</v>
      </c>
      <c r="F242" s="158" t="s">
        <v>205</v>
      </c>
      <c r="G242" s="11"/>
      <c r="H242" s="11"/>
      <c r="I242" s="159"/>
      <c r="J242" s="160">
        <f>BK242</f>
        <v>0</v>
      </c>
      <c r="K242" s="11"/>
      <c r="L242" s="156"/>
      <c r="M242" s="161"/>
      <c r="N242" s="162"/>
      <c r="O242" s="162"/>
      <c r="P242" s="163">
        <f>SUM(P243:P245)</f>
        <v>0</v>
      </c>
      <c r="Q242" s="162"/>
      <c r="R242" s="163">
        <f>SUM(R243:R245)</f>
        <v>0</v>
      </c>
      <c r="S242" s="162"/>
      <c r="T242" s="164">
        <f>SUM(T243:T245)</f>
        <v>0</v>
      </c>
      <c r="U242" s="11"/>
      <c r="V242" s="11"/>
      <c r="W242" s="11"/>
      <c r="X242" s="11"/>
      <c r="Y242" s="11"/>
      <c r="Z242" s="11"/>
      <c r="AA242" s="11"/>
      <c r="AB242" s="11"/>
      <c r="AC242" s="11"/>
      <c r="AD242" s="11"/>
      <c r="AE242" s="11"/>
      <c r="AR242" s="157" t="s">
        <v>76</v>
      </c>
      <c r="AT242" s="165" t="s">
        <v>68</v>
      </c>
      <c r="AU242" s="165" t="s">
        <v>69</v>
      </c>
      <c r="AY242" s="157" t="s">
        <v>122</v>
      </c>
      <c r="BK242" s="166">
        <f>SUM(BK243:BK245)</f>
        <v>0</v>
      </c>
    </row>
    <row r="243" s="2" customFormat="1" ht="33" customHeight="1">
      <c r="A243" s="37"/>
      <c r="B243" s="167"/>
      <c r="C243" s="168" t="s">
        <v>332</v>
      </c>
      <c r="D243" s="168" t="s">
        <v>123</v>
      </c>
      <c r="E243" s="169" t="s">
        <v>206</v>
      </c>
      <c r="F243" s="170" t="s">
        <v>207</v>
      </c>
      <c r="G243" s="171" t="s">
        <v>154</v>
      </c>
      <c r="H243" s="172">
        <v>3019.4549999999999</v>
      </c>
      <c r="I243" s="173"/>
      <c r="J243" s="174">
        <f>ROUND(I243*H243,2)</f>
        <v>0</v>
      </c>
      <c r="K243" s="175"/>
      <c r="L243" s="38"/>
      <c r="M243" s="176" t="s">
        <v>3</v>
      </c>
      <c r="N243" s="177" t="s">
        <v>40</v>
      </c>
      <c r="O243" s="71"/>
      <c r="P243" s="178">
        <f>O243*H243</f>
        <v>0</v>
      </c>
      <c r="Q243" s="178">
        <v>0</v>
      </c>
      <c r="R243" s="178">
        <f>Q243*H243</f>
        <v>0</v>
      </c>
      <c r="S243" s="178">
        <v>0</v>
      </c>
      <c r="T243" s="179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80" t="s">
        <v>127</v>
      </c>
      <c r="AT243" s="180" t="s">
        <v>123</v>
      </c>
      <c r="AU243" s="180" t="s">
        <v>76</v>
      </c>
      <c r="AY243" s="18" t="s">
        <v>122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18" t="s">
        <v>76</v>
      </c>
      <c r="BK243" s="181">
        <f>ROUND(I243*H243,2)</f>
        <v>0</v>
      </c>
      <c r="BL243" s="18" t="s">
        <v>127</v>
      </c>
      <c r="BM243" s="180" t="s">
        <v>420</v>
      </c>
    </row>
    <row r="244" s="2" customFormat="1">
      <c r="A244" s="37"/>
      <c r="B244" s="38"/>
      <c r="C244" s="37"/>
      <c r="D244" s="182" t="s">
        <v>129</v>
      </c>
      <c r="E244" s="37"/>
      <c r="F244" s="183" t="s">
        <v>207</v>
      </c>
      <c r="G244" s="37"/>
      <c r="H244" s="37"/>
      <c r="I244" s="184"/>
      <c r="J244" s="37"/>
      <c r="K244" s="37"/>
      <c r="L244" s="38"/>
      <c r="M244" s="185"/>
      <c r="N244" s="186"/>
      <c r="O244" s="71"/>
      <c r="P244" s="71"/>
      <c r="Q244" s="71"/>
      <c r="R244" s="71"/>
      <c r="S244" s="71"/>
      <c r="T244" s="72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8" t="s">
        <v>129</v>
      </c>
      <c r="AU244" s="18" t="s">
        <v>76</v>
      </c>
    </row>
    <row r="245" s="2" customFormat="1">
      <c r="A245" s="37"/>
      <c r="B245" s="38"/>
      <c r="C245" s="37"/>
      <c r="D245" s="187" t="s">
        <v>130</v>
      </c>
      <c r="E245" s="37"/>
      <c r="F245" s="188" t="s">
        <v>209</v>
      </c>
      <c r="G245" s="37"/>
      <c r="H245" s="37"/>
      <c r="I245" s="184"/>
      <c r="J245" s="37"/>
      <c r="K245" s="37"/>
      <c r="L245" s="38"/>
      <c r="M245" s="185"/>
      <c r="N245" s="186"/>
      <c r="O245" s="71"/>
      <c r="P245" s="71"/>
      <c r="Q245" s="71"/>
      <c r="R245" s="71"/>
      <c r="S245" s="71"/>
      <c r="T245" s="72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8" t="s">
        <v>130</v>
      </c>
      <c r="AU245" s="18" t="s">
        <v>76</v>
      </c>
    </row>
    <row r="246" s="11" customFormat="1" ht="25.92" customHeight="1">
      <c r="A246" s="11"/>
      <c r="B246" s="156"/>
      <c r="C246" s="11"/>
      <c r="D246" s="157" t="s">
        <v>68</v>
      </c>
      <c r="E246" s="158" t="s">
        <v>210</v>
      </c>
      <c r="F246" s="158" t="s">
        <v>211</v>
      </c>
      <c r="G246" s="11"/>
      <c r="H246" s="11"/>
      <c r="I246" s="159"/>
      <c r="J246" s="160">
        <f>BK246</f>
        <v>0</v>
      </c>
      <c r="K246" s="11"/>
      <c r="L246" s="156"/>
      <c r="M246" s="161"/>
      <c r="N246" s="162"/>
      <c r="O246" s="162"/>
      <c r="P246" s="163">
        <f>SUM(P247:P260)</f>
        <v>0</v>
      </c>
      <c r="Q246" s="162"/>
      <c r="R246" s="163">
        <f>SUM(R247:R260)</f>
        <v>0</v>
      </c>
      <c r="S246" s="162"/>
      <c r="T246" s="164">
        <f>SUM(T247:T260)</f>
        <v>0</v>
      </c>
      <c r="U246" s="11"/>
      <c r="V246" s="11"/>
      <c r="W246" s="11"/>
      <c r="X246" s="11"/>
      <c r="Y246" s="11"/>
      <c r="Z246" s="11"/>
      <c r="AA246" s="11"/>
      <c r="AB246" s="11"/>
      <c r="AC246" s="11"/>
      <c r="AD246" s="11"/>
      <c r="AE246" s="11"/>
      <c r="AR246" s="157" t="s">
        <v>76</v>
      </c>
      <c r="AT246" s="165" t="s">
        <v>68</v>
      </c>
      <c r="AU246" s="165" t="s">
        <v>69</v>
      </c>
      <c r="AY246" s="157" t="s">
        <v>122</v>
      </c>
      <c r="BK246" s="166">
        <f>SUM(BK247:BK260)</f>
        <v>0</v>
      </c>
    </row>
    <row r="247" s="2" customFormat="1" ht="24.15" customHeight="1">
      <c r="A247" s="37"/>
      <c r="B247" s="167"/>
      <c r="C247" s="168" t="s">
        <v>334</v>
      </c>
      <c r="D247" s="168" t="s">
        <v>123</v>
      </c>
      <c r="E247" s="169" t="s">
        <v>213</v>
      </c>
      <c r="F247" s="170" t="s">
        <v>214</v>
      </c>
      <c r="G247" s="171" t="s">
        <v>154</v>
      </c>
      <c r="H247" s="172">
        <v>393.18599999999998</v>
      </c>
      <c r="I247" s="173"/>
      <c r="J247" s="174">
        <f>ROUND(I247*H247,2)</f>
        <v>0</v>
      </c>
      <c r="K247" s="175"/>
      <c r="L247" s="38"/>
      <c r="M247" s="176" t="s">
        <v>3</v>
      </c>
      <c r="N247" s="177" t="s">
        <v>40</v>
      </c>
      <c r="O247" s="71"/>
      <c r="P247" s="178">
        <f>O247*H247</f>
        <v>0</v>
      </c>
      <c r="Q247" s="178">
        <v>0</v>
      </c>
      <c r="R247" s="178">
        <f>Q247*H247</f>
        <v>0</v>
      </c>
      <c r="S247" s="178">
        <v>0</v>
      </c>
      <c r="T247" s="17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0" t="s">
        <v>127</v>
      </c>
      <c r="AT247" s="180" t="s">
        <v>123</v>
      </c>
      <c r="AU247" s="180" t="s">
        <v>76</v>
      </c>
      <c r="AY247" s="18" t="s">
        <v>122</v>
      </c>
      <c r="BE247" s="181">
        <f>IF(N247="základní",J247,0)</f>
        <v>0</v>
      </c>
      <c r="BF247" s="181">
        <f>IF(N247="snížená",J247,0)</f>
        <v>0</v>
      </c>
      <c r="BG247" s="181">
        <f>IF(N247="zákl. přenesená",J247,0)</f>
        <v>0</v>
      </c>
      <c r="BH247" s="181">
        <f>IF(N247="sníž. přenesená",J247,0)</f>
        <v>0</v>
      </c>
      <c r="BI247" s="181">
        <f>IF(N247="nulová",J247,0)</f>
        <v>0</v>
      </c>
      <c r="BJ247" s="18" t="s">
        <v>76</v>
      </c>
      <c r="BK247" s="181">
        <f>ROUND(I247*H247,2)</f>
        <v>0</v>
      </c>
      <c r="BL247" s="18" t="s">
        <v>127</v>
      </c>
      <c r="BM247" s="180" t="s">
        <v>421</v>
      </c>
    </row>
    <row r="248" s="2" customFormat="1">
      <c r="A248" s="37"/>
      <c r="B248" s="38"/>
      <c r="C248" s="37"/>
      <c r="D248" s="182" t="s">
        <v>129</v>
      </c>
      <c r="E248" s="37"/>
      <c r="F248" s="183" t="s">
        <v>214</v>
      </c>
      <c r="G248" s="37"/>
      <c r="H248" s="37"/>
      <c r="I248" s="184"/>
      <c r="J248" s="37"/>
      <c r="K248" s="37"/>
      <c r="L248" s="38"/>
      <c r="M248" s="185"/>
      <c r="N248" s="186"/>
      <c r="O248" s="71"/>
      <c r="P248" s="71"/>
      <c r="Q248" s="71"/>
      <c r="R248" s="71"/>
      <c r="S248" s="71"/>
      <c r="T248" s="72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8" t="s">
        <v>129</v>
      </c>
      <c r="AU248" s="18" t="s">
        <v>76</v>
      </c>
    </row>
    <row r="249" s="2" customFormat="1">
      <c r="A249" s="37"/>
      <c r="B249" s="38"/>
      <c r="C249" s="37"/>
      <c r="D249" s="187" t="s">
        <v>130</v>
      </c>
      <c r="E249" s="37"/>
      <c r="F249" s="188" t="s">
        <v>216</v>
      </c>
      <c r="G249" s="37"/>
      <c r="H249" s="37"/>
      <c r="I249" s="184"/>
      <c r="J249" s="37"/>
      <c r="K249" s="37"/>
      <c r="L249" s="38"/>
      <c r="M249" s="185"/>
      <c r="N249" s="186"/>
      <c r="O249" s="71"/>
      <c r="P249" s="71"/>
      <c r="Q249" s="71"/>
      <c r="R249" s="71"/>
      <c r="S249" s="71"/>
      <c r="T249" s="72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8" t="s">
        <v>130</v>
      </c>
      <c r="AU249" s="18" t="s">
        <v>76</v>
      </c>
    </row>
    <row r="250" s="2" customFormat="1" ht="24.15" customHeight="1">
      <c r="A250" s="37"/>
      <c r="B250" s="167"/>
      <c r="C250" s="168" t="s">
        <v>422</v>
      </c>
      <c r="D250" s="168" t="s">
        <v>123</v>
      </c>
      <c r="E250" s="169" t="s">
        <v>218</v>
      </c>
      <c r="F250" s="170" t="s">
        <v>219</v>
      </c>
      <c r="G250" s="171" t="s">
        <v>154</v>
      </c>
      <c r="H250" s="172">
        <v>393.18599999999998</v>
      </c>
      <c r="I250" s="173"/>
      <c r="J250" s="174">
        <f>ROUND(I250*H250,2)</f>
        <v>0</v>
      </c>
      <c r="K250" s="175"/>
      <c r="L250" s="38"/>
      <c r="M250" s="176" t="s">
        <v>3</v>
      </c>
      <c r="N250" s="177" t="s">
        <v>40</v>
      </c>
      <c r="O250" s="71"/>
      <c r="P250" s="178">
        <f>O250*H250</f>
        <v>0</v>
      </c>
      <c r="Q250" s="178">
        <v>0</v>
      </c>
      <c r="R250" s="178">
        <f>Q250*H250</f>
        <v>0</v>
      </c>
      <c r="S250" s="178">
        <v>0</v>
      </c>
      <c r="T250" s="179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0" t="s">
        <v>127</v>
      </c>
      <c r="AT250" s="180" t="s">
        <v>123</v>
      </c>
      <c r="AU250" s="180" t="s">
        <v>76</v>
      </c>
      <c r="AY250" s="18" t="s">
        <v>122</v>
      </c>
      <c r="BE250" s="181">
        <f>IF(N250="základní",J250,0)</f>
        <v>0</v>
      </c>
      <c r="BF250" s="181">
        <f>IF(N250="snížená",J250,0)</f>
        <v>0</v>
      </c>
      <c r="BG250" s="181">
        <f>IF(N250="zákl. přenesená",J250,0)</f>
        <v>0</v>
      </c>
      <c r="BH250" s="181">
        <f>IF(N250="sníž. přenesená",J250,0)</f>
        <v>0</v>
      </c>
      <c r="BI250" s="181">
        <f>IF(N250="nulová",J250,0)</f>
        <v>0</v>
      </c>
      <c r="BJ250" s="18" t="s">
        <v>76</v>
      </c>
      <c r="BK250" s="181">
        <f>ROUND(I250*H250,2)</f>
        <v>0</v>
      </c>
      <c r="BL250" s="18" t="s">
        <v>127</v>
      </c>
      <c r="BM250" s="180" t="s">
        <v>423</v>
      </c>
    </row>
    <row r="251" s="2" customFormat="1">
      <c r="A251" s="37"/>
      <c r="B251" s="38"/>
      <c r="C251" s="37"/>
      <c r="D251" s="182" t="s">
        <v>129</v>
      </c>
      <c r="E251" s="37"/>
      <c r="F251" s="183" t="s">
        <v>219</v>
      </c>
      <c r="G251" s="37"/>
      <c r="H251" s="37"/>
      <c r="I251" s="184"/>
      <c r="J251" s="37"/>
      <c r="K251" s="37"/>
      <c r="L251" s="38"/>
      <c r="M251" s="185"/>
      <c r="N251" s="186"/>
      <c r="O251" s="71"/>
      <c r="P251" s="71"/>
      <c r="Q251" s="71"/>
      <c r="R251" s="71"/>
      <c r="S251" s="71"/>
      <c r="T251" s="72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8" t="s">
        <v>129</v>
      </c>
      <c r="AU251" s="18" t="s">
        <v>76</v>
      </c>
    </row>
    <row r="252" s="2" customFormat="1">
      <c r="A252" s="37"/>
      <c r="B252" s="38"/>
      <c r="C252" s="37"/>
      <c r="D252" s="187" t="s">
        <v>130</v>
      </c>
      <c r="E252" s="37"/>
      <c r="F252" s="188" t="s">
        <v>221</v>
      </c>
      <c r="G252" s="37"/>
      <c r="H252" s="37"/>
      <c r="I252" s="184"/>
      <c r="J252" s="37"/>
      <c r="K252" s="37"/>
      <c r="L252" s="38"/>
      <c r="M252" s="185"/>
      <c r="N252" s="186"/>
      <c r="O252" s="71"/>
      <c r="P252" s="71"/>
      <c r="Q252" s="71"/>
      <c r="R252" s="71"/>
      <c r="S252" s="71"/>
      <c r="T252" s="72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8" t="s">
        <v>130</v>
      </c>
      <c r="AU252" s="18" t="s">
        <v>76</v>
      </c>
    </row>
    <row r="253" s="2" customFormat="1" ht="24.15" customHeight="1">
      <c r="A253" s="37"/>
      <c r="B253" s="167"/>
      <c r="C253" s="168" t="s">
        <v>424</v>
      </c>
      <c r="D253" s="168" t="s">
        <v>123</v>
      </c>
      <c r="E253" s="169" t="s">
        <v>223</v>
      </c>
      <c r="F253" s="170" t="s">
        <v>224</v>
      </c>
      <c r="G253" s="171" t="s">
        <v>154</v>
      </c>
      <c r="H253" s="172">
        <v>3538.674</v>
      </c>
      <c r="I253" s="173"/>
      <c r="J253" s="174">
        <f>ROUND(I253*H253,2)</f>
        <v>0</v>
      </c>
      <c r="K253" s="175"/>
      <c r="L253" s="38"/>
      <c r="M253" s="176" t="s">
        <v>3</v>
      </c>
      <c r="N253" s="177" t="s">
        <v>40</v>
      </c>
      <c r="O253" s="71"/>
      <c r="P253" s="178">
        <f>O253*H253</f>
        <v>0</v>
      </c>
      <c r="Q253" s="178">
        <v>0</v>
      </c>
      <c r="R253" s="178">
        <f>Q253*H253</f>
        <v>0</v>
      </c>
      <c r="S253" s="178">
        <v>0</v>
      </c>
      <c r="T253" s="17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0" t="s">
        <v>127</v>
      </c>
      <c r="AT253" s="180" t="s">
        <v>123</v>
      </c>
      <c r="AU253" s="180" t="s">
        <v>76</v>
      </c>
      <c r="AY253" s="18" t="s">
        <v>122</v>
      </c>
      <c r="BE253" s="181">
        <f>IF(N253="základní",J253,0)</f>
        <v>0</v>
      </c>
      <c r="BF253" s="181">
        <f>IF(N253="snížená",J253,0)</f>
        <v>0</v>
      </c>
      <c r="BG253" s="181">
        <f>IF(N253="zákl. přenesená",J253,0)</f>
        <v>0</v>
      </c>
      <c r="BH253" s="181">
        <f>IF(N253="sníž. přenesená",J253,0)</f>
        <v>0</v>
      </c>
      <c r="BI253" s="181">
        <f>IF(N253="nulová",J253,0)</f>
        <v>0</v>
      </c>
      <c r="BJ253" s="18" t="s">
        <v>76</v>
      </c>
      <c r="BK253" s="181">
        <f>ROUND(I253*H253,2)</f>
        <v>0</v>
      </c>
      <c r="BL253" s="18" t="s">
        <v>127</v>
      </c>
      <c r="BM253" s="180" t="s">
        <v>425</v>
      </c>
    </row>
    <row r="254" s="2" customFormat="1">
      <c r="A254" s="37"/>
      <c r="B254" s="38"/>
      <c r="C254" s="37"/>
      <c r="D254" s="182" t="s">
        <v>129</v>
      </c>
      <c r="E254" s="37"/>
      <c r="F254" s="183" t="s">
        <v>224</v>
      </c>
      <c r="G254" s="37"/>
      <c r="H254" s="37"/>
      <c r="I254" s="184"/>
      <c r="J254" s="37"/>
      <c r="K254" s="37"/>
      <c r="L254" s="38"/>
      <c r="M254" s="185"/>
      <c r="N254" s="186"/>
      <c r="O254" s="71"/>
      <c r="P254" s="71"/>
      <c r="Q254" s="71"/>
      <c r="R254" s="71"/>
      <c r="S254" s="71"/>
      <c r="T254" s="72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8" t="s">
        <v>129</v>
      </c>
      <c r="AU254" s="18" t="s">
        <v>76</v>
      </c>
    </row>
    <row r="255" s="2" customFormat="1">
      <c r="A255" s="37"/>
      <c r="B255" s="38"/>
      <c r="C255" s="37"/>
      <c r="D255" s="187" t="s">
        <v>130</v>
      </c>
      <c r="E255" s="37"/>
      <c r="F255" s="188" t="s">
        <v>226</v>
      </c>
      <c r="G255" s="37"/>
      <c r="H255" s="37"/>
      <c r="I255" s="184"/>
      <c r="J255" s="37"/>
      <c r="K255" s="37"/>
      <c r="L255" s="38"/>
      <c r="M255" s="185"/>
      <c r="N255" s="186"/>
      <c r="O255" s="71"/>
      <c r="P255" s="71"/>
      <c r="Q255" s="71"/>
      <c r="R255" s="71"/>
      <c r="S255" s="71"/>
      <c r="T255" s="72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8" t="s">
        <v>130</v>
      </c>
      <c r="AU255" s="18" t="s">
        <v>76</v>
      </c>
    </row>
    <row r="256" s="2" customFormat="1" ht="16.5" customHeight="1">
      <c r="A256" s="37"/>
      <c r="B256" s="167"/>
      <c r="C256" s="168" t="s">
        <v>426</v>
      </c>
      <c r="D256" s="168" t="s">
        <v>123</v>
      </c>
      <c r="E256" s="169" t="s">
        <v>228</v>
      </c>
      <c r="F256" s="170" t="s">
        <v>229</v>
      </c>
      <c r="G256" s="171" t="s">
        <v>154</v>
      </c>
      <c r="H256" s="172">
        <v>393.18599999999998</v>
      </c>
      <c r="I256" s="173"/>
      <c r="J256" s="174">
        <f>ROUND(I256*H256,2)</f>
        <v>0</v>
      </c>
      <c r="K256" s="175"/>
      <c r="L256" s="38"/>
      <c r="M256" s="176" t="s">
        <v>3</v>
      </c>
      <c r="N256" s="177" t="s">
        <v>40</v>
      </c>
      <c r="O256" s="71"/>
      <c r="P256" s="178">
        <f>O256*H256</f>
        <v>0</v>
      </c>
      <c r="Q256" s="178">
        <v>0</v>
      </c>
      <c r="R256" s="178">
        <f>Q256*H256</f>
        <v>0</v>
      </c>
      <c r="S256" s="178">
        <v>0</v>
      </c>
      <c r="T256" s="17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180" t="s">
        <v>127</v>
      </c>
      <c r="AT256" s="180" t="s">
        <v>123</v>
      </c>
      <c r="AU256" s="180" t="s">
        <v>76</v>
      </c>
      <c r="AY256" s="18" t="s">
        <v>122</v>
      </c>
      <c r="BE256" s="181">
        <f>IF(N256="základní",J256,0)</f>
        <v>0</v>
      </c>
      <c r="BF256" s="181">
        <f>IF(N256="snížená",J256,0)</f>
        <v>0</v>
      </c>
      <c r="BG256" s="181">
        <f>IF(N256="zákl. přenesená",J256,0)</f>
        <v>0</v>
      </c>
      <c r="BH256" s="181">
        <f>IF(N256="sníž. přenesená",J256,0)</f>
        <v>0</v>
      </c>
      <c r="BI256" s="181">
        <f>IF(N256="nulová",J256,0)</f>
        <v>0</v>
      </c>
      <c r="BJ256" s="18" t="s">
        <v>76</v>
      </c>
      <c r="BK256" s="181">
        <f>ROUND(I256*H256,2)</f>
        <v>0</v>
      </c>
      <c r="BL256" s="18" t="s">
        <v>127</v>
      </c>
      <c r="BM256" s="180" t="s">
        <v>427</v>
      </c>
    </row>
    <row r="257" s="2" customFormat="1">
      <c r="A257" s="37"/>
      <c r="B257" s="38"/>
      <c r="C257" s="37"/>
      <c r="D257" s="182" t="s">
        <v>129</v>
      </c>
      <c r="E257" s="37"/>
      <c r="F257" s="183" t="s">
        <v>229</v>
      </c>
      <c r="G257" s="37"/>
      <c r="H257" s="37"/>
      <c r="I257" s="184"/>
      <c r="J257" s="37"/>
      <c r="K257" s="37"/>
      <c r="L257" s="38"/>
      <c r="M257" s="185"/>
      <c r="N257" s="186"/>
      <c r="O257" s="71"/>
      <c r="P257" s="71"/>
      <c r="Q257" s="71"/>
      <c r="R257" s="71"/>
      <c r="S257" s="71"/>
      <c r="T257" s="72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8" t="s">
        <v>129</v>
      </c>
      <c r="AU257" s="18" t="s">
        <v>76</v>
      </c>
    </row>
    <row r="258" s="2" customFormat="1" ht="44.25" customHeight="1">
      <c r="A258" s="37"/>
      <c r="B258" s="167"/>
      <c r="C258" s="168" t="s">
        <v>428</v>
      </c>
      <c r="D258" s="168" t="s">
        <v>123</v>
      </c>
      <c r="E258" s="169" t="s">
        <v>232</v>
      </c>
      <c r="F258" s="170" t="s">
        <v>233</v>
      </c>
      <c r="G258" s="171" t="s">
        <v>154</v>
      </c>
      <c r="H258" s="172">
        <v>393.18599999999998</v>
      </c>
      <c r="I258" s="173"/>
      <c r="J258" s="174">
        <f>ROUND(I258*H258,2)</f>
        <v>0</v>
      </c>
      <c r="K258" s="175"/>
      <c r="L258" s="38"/>
      <c r="M258" s="176" t="s">
        <v>3</v>
      </c>
      <c r="N258" s="177" t="s">
        <v>40</v>
      </c>
      <c r="O258" s="71"/>
      <c r="P258" s="178">
        <f>O258*H258</f>
        <v>0</v>
      </c>
      <c r="Q258" s="178">
        <v>0</v>
      </c>
      <c r="R258" s="178">
        <f>Q258*H258</f>
        <v>0</v>
      </c>
      <c r="S258" s="178">
        <v>0</v>
      </c>
      <c r="T258" s="17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0" t="s">
        <v>127</v>
      </c>
      <c r="AT258" s="180" t="s">
        <v>123</v>
      </c>
      <c r="AU258" s="180" t="s">
        <v>76</v>
      </c>
      <c r="AY258" s="18" t="s">
        <v>122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18" t="s">
        <v>76</v>
      </c>
      <c r="BK258" s="181">
        <f>ROUND(I258*H258,2)</f>
        <v>0</v>
      </c>
      <c r="BL258" s="18" t="s">
        <v>127</v>
      </c>
      <c r="BM258" s="180" t="s">
        <v>429</v>
      </c>
    </row>
    <row r="259" s="2" customFormat="1">
      <c r="A259" s="37"/>
      <c r="B259" s="38"/>
      <c r="C259" s="37"/>
      <c r="D259" s="182" t="s">
        <v>129</v>
      </c>
      <c r="E259" s="37"/>
      <c r="F259" s="183" t="s">
        <v>235</v>
      </c>
      <c r="G259" s="37"/>
      <c r="H259" s="37"/>
      <c r="I259" s="184"/>
      <c r="J259" s="37"/>
      <c r="K259" s="37"/>
      <c r="L259" s="38"/>
      <c r="M259" s="185"/>
      <c r="N259" s="186"/>
      <c r="O259" s="71"/>
      <c r="P259" s="71"/>
      <c r="Q259" s="71"/>
      <c r="R259" s="71"/>
      <c r="S259" s="71"/>
      <c r="T259" s="72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8" t="s">
        <v>129</v>
      </c>
      <c r="AU259" s="18" t="s">
        <v>76</v>
      </c>
    </row>
    <row r="260" s="2" customFormat="1">
      <c r="A260" s="37"/>
      <c r="B260" s="38"/>
      <c r="C260" s="37"/>
      <c r="D260" s="187" t="s">
        <v>130</v>
      </c>
      <c r="E260" s="37"/>
      <c r="F260" s="188" t="s">
        <v>236</v>
      </c>
      <c r="G260" s="37"/>
      <c r="H260" s="37"/>
      <c r="I260" s="184"/>
      <c r="J260" s="37"/>
      <c r="K260" s="37"/>
      <c r="L260" s="38"/>
      <c r="M260" s="185"/>
      <c r="N260" s="186"/>
      <c r="O260" s="71"/>
      <c r="P260" s="71"/>
      <c r="Q260" s="71"/>
      <c r="R260" s="71"/>
      <c r="S260" s="71"/>
      <c r="T260" s="72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8" t="s">
        <v>130</v>
      </c>
      <c r="AU260" s="18" t="s">
        <v>76</v>
      </c>
    </row>
    <row r="261" s="11" customFormat="1" ht="25.92" customHeight="1">
      <c r="A261" s="11"/>
      <c r="B261" s="156"/>
      <c r="C261" s="11"/>
      <c r="D261" s="157" t="s">
        <v>68</v>
      </c>
      <c r="E261" s="158" t="s">
        <v>237</v>
      </c>
      <c r="F261" s="158" t="s">
        <v>238</v>
      </c>
      <c r="G261" s="11"/>
      <c r="H261" s="11"/>
      <c r="I261" s="159"/>
      <c r="J261" s="160">
        <f>BK261</f>
        <v>0</v>
      </c>
      <c r="K261" s="11"/>
      <c r="L261" s="156"/>
      <c r="M261" s="161"/>
      <c r="N261" s="162"/>
      <c r="O261" s="162"/>
      <c r="P261" s="163">
        <f>SUM(P262:P271)</f>
        <v>0</v>
      </c>
      <c r="Q261" s="162"/>
      <c r="R261" s="163">
        <f>SUM(R262:R271)</f>
        <v>0</v>
      </c>
      <c r="S261" s="162"/>
      <c r="T261" s="164">
        <f>SUM(T262:T271)</f>
        <v>0</v>
      </c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  <c r="AR261" s="157" t="s">
        <v>76</v>
      </c>
      <c r="AT261" s="165" t="s">
        <v>68</v>
      </c>
      <c r="AU261" s="165" t="s">
        <v>69</v>
      </c>
      <c r="AY261" s="157" t="s">
        <v>122</v>
      </c>
      <c r="BK261" s="166">
        <f>SUM(BK262:BK271)</f>
        <v>0</v>
      </c>
    </row>
    <row r="262" s="2" customFormat="1" ht="16.5" customHeight="1">
      <c r="A262" s="37"/>
      <c r="B262" s="167"/>
      <c r="C262" s="168" t="s">
        <v>430</v>
      </c>
      <c r="D262" s="168" t="s">
        <v>123</v>
      </c>
      <c r="E262" s="169" t="s">
        <v>239</v>
      </c>
      <c r="F262" s="170" t="s">
        <v>240</v>
      </c>
      <c r="G262" s="171" t="s">
        <v>241</v>
      </c>
      <c r="H262" s="172">
        <v>1</v>
      </c>
      <c r="I262" s="173"/>
      <c r="J262" s="174">
        <f>ROUND(I262*H262,2)</f>
        <v>0</v>
      </c>
      <c r="K262" s="175"/>
      <c r="L262" s="38"/>
      <c r="M262" s="176" t="s">
        <v>3</v>
      </c>
      <c r="N262" s="177" t="s">
        <v>40</v>
      </c>
      <c r="O262" s="71"/>
      <c r="P262" s="178">
        <f>O262*H262</f>
        <v>0</v>
      </c>
      <c r="Q262" s="178">
        <v>0</v>
      </c>
      <c r="R262" s="178">
        <f>Q262*H262</f>
        <v>0</v>
      </c>
      <c r="S262" s="178">
        <v>0</v>
      </c>
      <c r="T262" s="17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180" t="s">
        <v>127</v>
      </c>
      <c r="AT262" s="180" t="s">
        <v>123</v>
      </c>
      <c r="AU262" s="180" t="s">
        <v>76</v>
      </c>
      <c r="AY262" s="18" t="s">
        <v>122</v>
      </c>
      <c r="BE262" s="181">
        <f>IF(N262="základní",J262,0)</f>
        <v>0</v>
      </c>
      <c r="BF262" s="181">
        <f>IF(N262="snížená",J262,0)</f>
        <v>0</v>
      </c>
      <c r="BG262" s="181">
        <f>IF(N262="zákl. přenesená",J262,0)</f>
        <v>0</v>
      </c>
      <c r="BH262" s="181">
        <f>IF(N262="sníž. přenesená",J262,0)</f>
        <v>0</v>
      </c>
      <c r="BI262" s="181">
        <f>IF(N262="nulová",J262,0)</f>
        <v>0</v>
      </c>
      <c r="BJ262" s="18" t="s">
        <v>76</v>
      </c>
      <c r="BK262" s="181">
        <f>ROUND(I262*H262,2)</f>
        <v>0</v>
      </c>
      <c r="BL262" s="18" t="s">
        <v>127</v>
      </c>
      <c r="BM262" s="180" t="s">
        <v>431</v>
      </c>
    </row>
    <row r="263" s="2" customFormat="1">
      <c r="A263" s="37"/>
      <c r="B263" s="38"/>
      <c r="C263" s="37"/>
      <c r="D263" s="182" t="s">
        <v>129</v>
      </c>
      <c r="E263" s="37"/>
      <c r="F263" s="183" t="s">
        <v>240</v>
      </c>
      <c r="G263" s="37"/>
      <c r="H263" s="37"/>
      <c r="I263" s="184"/>
      <c r="J263" s="37"/>
      <c r="K263" s="37"/>
      <c r="L263" s="38"/>
      <c r="M263" s="185"/>
      <c r="N263" s="186"/>
      <c r="O263" s="71"/>
      <c r="P263" s="71"/>
      <c r="Q263" s="71"/>
      <c r="R263" s="71"/>
      <c r="S263" s="71"/>
      <c r="T263" s="72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8" t="s">
        <v>129</v>
      </c>
      <c r="AU263" s="18" t="s">
        <v>76</v>
      </c>
    </row>
    <row r="264" s="2" customFormat="1" ht="16.5" customHeight="1">
      <c r="A264" s="37"/>
      <c r="B264" s="167"/>
      <c r="C264" s="168" t="s">
        <v>432</v>
      </c>
      <c r="D264" s="168" t="s">
        <v>123</v>
      </c>
      <c r="E264" s="169" t="s">
        <v>244</v>
      </c>
      <c r="F264" s="170" t="s">
        <v>245</v>
      </c>
      <c r="G264" s="171" t="s">
        <v>241</v>
      </c>
      <c r="H264" s="172">
        <v>1</v>
      </c>
      <c r="I264" s="173"/>
      <c r="J264" s="174">
        <f>ROUND(I264*H264,2)</f>
        <v>0</v>
      </c>
      <c r="K264" s="175"/>
      <c r="L264" s="38"/>
      <c r="M264" s="176" t="s">
        <v>3</v>
      </c>
      <c r="N264" s="177" t="s">
        <v>40</v>
      </c>
      <c r="O264" s="71"/>
      <c r="P264" s="178">
        <f>O264*H264</f>
        <v>0</v>
      </c>
      <c r="Q264" s="178">
        <v>0</v>
      </c>
      <c r="R264" s="178">
        <f>Q264*H264</f>
        <v>0</v>
      </c>
      <c r="S264" s="178">
        <v>0</v>
      </c>
      <c r="T264" s="179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80" t="s">
        <v>127</v>
      </c>
      <c r="AT264" s="180" t="s">
        <v>123</v>
      </c>
      <c r="AU264" s="180" t="s">
        <v>76</v>
      </c>
      <c r="AY264" s="18" t="s">
        <v>122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18" t="s">
        <v>76</v>
      </c>
      <c r="BK264" s="181">
        <f>ROUND(I264*H264,2)</f>
        <v>0</v>
      </c>
      <c r="BL264" s="18" t="s">
        <v>127</v>
      </c>
      <c r="BM264" s="180" t="s">
        <v>433</v>
      </c>
    </row>
    <row r="265" s="2" customFormat="1">
      <c r="A265" s="37"/>
      <c r="B265" s="38"/>
      <c r="C265" s="37"/>
      <c r="D265" s="182" t="s">
        <v>129</v>
      </c>
      <c r="E265" s="37"/>
      <c r="F265" s="183" t="s">
        <v>245</v>
      </c>
      <c r="G265" s="37"/>
      <c r="H265" s="37"/>
      <c r="I265" s="184"/>
      <c r="J265" s="37"/>
      <c r="K265" s="37"/>
      <c r="L265" s="38"/>
      <c r="M265" s="185"/>
      <c r="N265" s="186"/>
      <c r="O265" s="71"/>
      <c r="P265" s="71"/>
      <c r="Q265" s="71"/>
      <c r="R265" s="71"/>
      <c r="S265" s="71"/>
      <c r="T265" s="72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8" t="s">
        <v>129</v>
      </c>
      <c r="AU265" s="18" t="s">
        <v>76</v>
      </c>
    </row>
    <row r="266" s="2" customFormat="1" ht="16.5" customHeight="1">
      <c r="A266" s="37"/>
      <c r="B266" s="167"/>
      <c r="C266" s="168" t="s">
        <v>434</v>
      </c>
      <c r="D266" s="168" t="s">
        <v>123</v>
      </c>
      <c r="E266" s="169" t="s">
        <v>248</v>
      </c>
      <c r="F266" s="170" t="s">
        <v>249</v>
      </c>
      <c r="G266" s="171" t="s">
        <v>241</v>
      </c>
      <c r="H266" s="172">
        <v>1</v>
      </c>
      <c r="I266" s="173"/>
      <c r="J266" s="174">
        <f>ROUND(I266*H266,2)</f>
        <v>0</v>
      </c>
      <c r="K266" s="175"/>
      <c r="L266" s="38"/>
      <c r="M266" s="176" t="s">
        <v>3</v>
      </c>
      <c r="N266" s="177" t="s">
        <v>40</v>
      </c>
      <c r="O266" s="71"/>
      <c r="P266" s="178">
        <f>O266*H266</f>
        <v>0</v>
      </c>
      <c r="Q266" s="178">
        <v>0</v>
      </c>
      <c r="R266" s="178">
        <f>Q266*H266</f>
        <v>0</v>
      </c>
      <c r="S266" s="178">
        <v>0</v>
      </c>
      <c r="T266" s="17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0" t="s">
        <v>127</v>
      </c>
      <c r="AT266" s="180" t="s">
        <v>123</v>
      </c>
      <c r="AU266" s="180" t="s">
        <v>76</v>
      </c>
      <c r="AY266" s="18" t="s">
        <v>122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18" t="s">
        <v>76</v>
      </c>
      <c r="BK266" s="181">
        <f>ROUND(I266*H266,2)</f>
        <v>0</v>
      </c>
      <c r="BL266" s="18" t="s">
        <v>127</v>
      </c>
      <c r="BM266" s="180" t="s">
        <v>435</v>
      </c>
    </row>
    <row r="267" s="2" customFormat="1">
      <c r="A267" s="37"/>
      <c r="B267" s="38"/>
      <c r="C267" s="37"/>
      <c r="D267" s="182" t="s">
        <v>129</v>
      </c>
      <c r="E267" s="37"/>
      <c r="F267" s="183" t="s">
        <v>249</v>
      </c>
      <c r="G267" s="37"/>
      <c r="H267" s="37"/>
      <c r="I267" s="184"/>
      <c r="J267" s="37"/>
      <c r="K267" s="37"/>
      <c r="L267" s="38"/>
      <c r="M267" s="185"/>
      <c r="N267" s="186"/>
      <c r="O267" s="71"/>
      <c r="P267" s="71"/>
      <c r="Q267" s="71"/>
      <c r="R267" s="71"/>
      <c r="S267" s="71"/>
      <c r="T267" s="72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8" t="s">
        <v>129</v>
      </c>
      <c r="AU267" s="18" t="s">
        <v>76</v>
      </c>
    </row>
    <row r="268" s="2" customFormat="1" ht="16.5" customHeight="1">
      <c r="A268" s="37"/>
      <c r="B268" s="167"/>
      <c r="C268" s="168" t="s">
        <v>436</v>
      </c>
      <c r="D268" s="168" t="s">
        <v>123</v>
      </c>
      <c r="E268" s="169" t="s">
        <v>252</v>
      </c>
      <c r="F268" s="170" t="s">
        <v>253</v>
      </c>
      <c r="G268" s="171" t="s">
        <v>241</v>
      </c>
      <c r="H268" s="172">
        <v>1</v>
      </c>
      <c r="I268" s="173"/>
      <c r="J268" s="174">
        <f>ROUND(I268*H268,2)</f>
        <v>0</v>
      </c>
      <c r="K268" s="175"/>
      <c r="L268" s="38"/>
      <c r="M268" s="176" t="s">
        <v>3</v>
      </c>
      <c r="N268" s="177" t="s">
        <v>40</v>
      </c>
      <c r="O268" s="71"/>
      <c r="P268" s="178">
        <f>O268*H268</f>
        <v>0</v>
      </c>
      <c r="Q268" s="178">
        <v>0</v>
      </c>
      <c r="R268" s="178">
        <f>Q268*H268</f>
        <v>0</v>
      </c>
      <c r="S268" s="178">
        <v>0</v>
      </c>
      <c r="T268" s="17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180" t="s">
        <v>127</v>
      </c>
      <c r="AT268" s="180" t="s">
        <v>123</v>
      </c>
      <c r="AU268" s="180" t="s">
        <v>76</v>
      </c>
      <c r="AY268" s="18" t="s">
        <v>122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18" t="s">
        <v>76</v>
      </c>
      <c r="BK268" s="181">
        <f>ROUND(I268*H268,2)</f>
        <v>0</v>
      </c>
      <c r="BL268" s="18" t="s">
        <v>127</v>
      </c>
      <c r="BM268" s="180" t="s">
        <v>437</v>
      </c>
    </row>
    <row r="269" s="2" customFormat="1">
      <c r="A269" s="37"/>
      <c r="B269" s="38"/>
      <c r="C269" s="37"/>
      <c r="D269" s="182" t="s">
        <v>129</v>
      </c>
      <c r="E269" s="37"/>
      <c r="F269" s="183" t="s">
        <v>253</v>
      </c>
      <c r="G269" s="37"/>
      <c r="H269" s="37"/>
      <c r="I269" s="184"/>
      <c r="J269" s="37"/>
      <c r="K269" s="37"/>
      <c r="L269" s="38"/>
      <c r="M269" s="185"/>
      <c r="N269" s="186"/>
      <c r="O269" s="71"/>
      <c r="P269" s="71"/>
      <c r="Q269" s="71"/>
      <c r="R269" s="71"/>
      <c r="S269" s="71"/>
      <c r="T269" s="72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8" t="s">
        <v>129</v>
      </c>
      <c r="AU269" s="18" t="s">
        <v>76</v>
      </c>
    </row>
    <row r="270" s="2" customFormat="1" ht="16.5" customHeight="1">
      <c r="A270" s="37"/>
      <c r="B270" s="167"/>
      <c r="C270" s="168" t="s">
        <v>438</v>
      </c>
      <c r="D270" s="168" t="s">
        <v>123</v>
      </c>
      <c r="E270" s="169" t="s">
        <v>256</v>
      </c>
      <c r="F270" s="170" t="s">
        <v>257</v>
      </c>
      <c r="G270" s="171" t="s">
        <v>241</v>
      </c>
      <c r="H270" s="172">
        <v>1</v>
      </c>
      <c r="I270" s="173"/>
      <c r="J270" s="174">
        <f>ROUND(I270*H270,2)</f>
        <v>0</v>
      </c>
      <c r="K270" s="175"/>
      <c r="L270" s="38"/>
      <c r="M270" s="176" t="s">
        <v>3</v>
      </c>
      <c r="N270" s="177" t="s">
        <v>40</v>
      </c>
      <c r="O270" s="71"/>
      <c r="P270" s="178">
        <f>O270*H270</f>
        <v>0</v>
      </c>
      <c r="Q270" s="178">
        <v>0</v>
      </c>
      <c r="R270" s="178">
        <f>Q270*H270</f>
        <v>0</v>
      </c>
      <c r="S270" s="178">
        <v>0</v>
      </c>
      <c r="T270" s="17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80" t="s">
        <v>127</v>
      </c>
      <c r="AT270" s="180" t="s">
        <v>123</v>
      </c>
      <c r="AU270" s="180" t="s">
        <v>76</v>
      </c>
      <c r="AY270" s="18" t="s">
        <v>122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18" t="s">
        <v>76</v>
      </c>
      <c r="BK270" s="181">
        <f>ROUND(I270*H270,2)</f>
        <v>0</v>
      </c>
      <c r="BL270" s="18" t="s">
        <v>127</v>
      </c>
      <c r="BM270" s="180" t="s">
        <v>439</v>
      </c>
    </row>
    <row r="271" s="2" customFormat="1">
      <c r="A271" s="37"/>
      <c r="B271" s="38"/>
      <c r="C271" s="37"/>
      <c r="D271" s="182" t="s">
        <v>129</v>
      </c>
      <c r="E271" s="37"/>
      <c r="F271" s="183" t="s">
        <v>257</v>
      </c>
      <c r="G271" s="37"/>
      <c r="H271" s="37"/>
      <c r="I271" s="184"/>
      <c r="J271" s="37"/>
      <c r="K271" s="37"/>
      <c r="L271" s="38"/>
      <c r="M271" s="197"/>
      <c r="N271" s="198"/>
      <c r="O271" s="199"/>
      <c r="P271" s="199"/>
      <c r="Q271" s="199"/>
      <c r="R271" s="199"/>
      <c r="S271" s="199"/>
      <c r="T271" s="200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8" t="s">
        <v>129</v>
      </c>
      <c r="AU271" s="18" t="s">
        <v>76</v>
      </c>
    </row>
    <row r="272" s="2" customFormat="1" ht="6.96" customHeight="1">
      <c r="A272" s="37"/>
      <c r="B272" s="54"/>
      <c r="C272" s="55"/>
      <c r="D272" s="55"/>
      <c r="E272" s="55"/>
      <c r="F272" s="55"/>
      <c r="G272" s="55"/>
      <c r="H272" s="55"/>
      <c r="I272" s="55"/>
      <c r="J272" s="55"/>
      <c r="K272" s="55"/>
      <c r="L272" s="38"/>
      <c r="M272" s="37"/>
      <c r="O272" s="37"/>
      <c r="P272" s="37"/>
      <c r="Q272" s="37"/>
      <c r="R272" s="37"/>
      <c r="S272" s="37"/>
      <c r="T272" s="37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</row>
  </sheetData>
  <autoFilter ref="C91:K27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102" r:id="rId1" display="https://podminky.urs.cz/item/CS_URS_2021_01/113154113"/>
    <hyperlink ref="F108" r:id="rId2" display="https://podminky.urs.cz/item/CS_URS_2021_01/113107211"/>
    <hyperlink ref="F114" r:id="rId3" display="https://podminky.urs.cz/item/CS_URS_2021_01/122252516"/>
    <hyperlink ref="F122" r:id="rId4" display="https://podminky.urs.cz/item/CS_URS_2021_01/129253101"/>
    <hyperlink ref="F130" r:id="rId5" display="https://podminky.urs.cz/item/CS_URS_2021_01/181951112"/>
    <hyperlink ref="F138" r:id="rId6" display="https://podminky.urs.cz/item/CS_URS_2021_01/162551108"/>
    <hyperlink ref="F144" r:id="rId7" display="https://podminky.urs.cz/item/CS_URS_2021_01/167151101"/>
    <hyperlink ref="F147" r:id="rId8" display="https://podminky.urs.cz/item/CS_URS_2021_01/162751117"/>
    <hyperlink ref="F152" r:id="rId9" display="https://podminky.urs.cz/item/CS_URS_2021_01/171201201"/>
    <hyperlink ref="F155" r:id="rId10" display="https://podminky.urs.cz/item/CS_URS_2021_01/171201231"/>
    <hyperlink ref="F160" r:id="rId11" display="https://podminky.urs.cz/item/CS_URS_2021_01/567531131"/>
    <hyperlink ref="F175" r:id="rId12" display="https://podminky.urs.cz/item/CS_URS_2021_01/569251111"/>
    <hyperlink ref="F178" r:id="rId13" display="https://podminky.urs.cz/item/CS_URS_2021_01/564861111"/>
    <hyperlink ref="F184" r:id="rId14" display="https://podminky.urs.cz/item/CS_URS_2021_01/567122112"/>
    <hyperlink ref="F190" r:id="rId15" display="https://podminky.urs.cz/item/CS_URS_2021_01/573111111"/>
    <hyperlink ref="F200" r:id="rId16" display="https://podminky.urs.cz/item/CS_URS_2022_02/565135121"/>
    <hyperlink ref="F203" r:id="rId17" display="https://podminky.urs.cz/item/CS_URS_2021_01/573211111"/>
    <hyperlink ref="F213" r:id="rId18" display="https://podminky.urs.cz/item/CS_URS_2022_02/577144141"/>
    <hyperlink ref="F217" r:id="rId19" display="https://podminky.urs.cz/item/CS_URS_2021_01/914511112"/>
    <hyperlink ref="F222" r:id="rId20" display="https://podminky.urs.cz/item/CS_URS_2021_01/914111111"/>
    <hyperlink ref="F227" r:id="rId21" display="https://podminky.urs.cz/item/CS_URS_2021_01/912211111"/>
    <hyperlink ref="F238" r:id="rId22" display="https://podminky.urs.cz/item/CS_URS_2021_01/938909612"/>
    <hyperlink ref="F245" r:id="rId23" display="https://podminky.urs.cz/item/CS_URS_2021_01/998225111"/>
    <hyperlink ref="F249" r:id="rId24" display="https://podminky.urs.cz/item/CS_URS_2021_01/997221611"/>
    <hyperlink ref="F252" r:id="rId25" display="https://podminky.urs.cz/item/CS_URS_2021_01/997013501"/>
    <hyperlink ref="F255" r:id="rId26" display="https://podminky.urs.cz/item/CS_URS_2021_01/997013509"/>
    <hyperlink ref="F260" r:id="rId27" display="https://podminky.urs.cz/item/CS_URS_2021_01/99701387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16" customWidth="1"/>
    <col min="2" max="2" width="1.667969" style="216" customWidth="1"/>
    <col min="3" max="4" width="5" style="216" customWidth="1"/>
    <col min="5" max="5" width="11.66016" style="216" customWidth="1"/>
    <col min="6" max="6" width="9.160156" style="216" customWidth="1"/>
    <col min="7" max="7" width="5" style="216" customWidth="1"/>
    <col min="8" max="8" width="77.83203" style="216" customWidth="1"/>
    <col min="9" max="10" width="20" style="216" customWidth="1"/>
    <col min="11" max="11" width="1.667969" style="216" customWidth="1"/>
  </cols>
  <sheetData>
    <row r="1" s="1" customFormat="1" ht="37.5" customHeight="1"/>
    <row r="2" s="1" customFormat="1" ht="7.5" customHeight="1">
      <c r="B2" s="217"/>
      <c r="C2" s="218"/>
      <c r="D2" s="218"/>
      <c r="E2" s="218"/>
      <c r="F2" s="218"/>
      <c r="G2" s="218"/>
      <c r="H2" s="218"/>
      <c r="I2" s="218"/>
      <c r="J2" s="218"/>
      <c r="K2" s="219"/>
    </row>
    <row r="3" s="15" customFormat="1" ht="45" customHeight="1">
      <c r="B3" s="220"/>
      <c r="C3" s="221" t="s">
        <v>440</v>
      </c>
      <c r="D3" s="221"/>
      <c r="E3" s="221"/>
      <c r="F3" s="221"/>
      <c r="G3" s="221"/>
      <c r="H3" s="221"/>
      <c r="I3" s="221"/>
      <c r="J3" s="221"/>
      <c r="K3" s="222"/>
    </row>
    <row r="4" s="1" customFormat="1" ht="25.5" customHeight="1">
      <c r="B4" s="223"/>
      <c r="C4" s="224" t="s">
        <v>441</v>
      </c>
      <c r="D4" s="224"/>
      <c r="E4" s="224"/>
      <c r="F4" s="224"/>
      <c r="G4" s="224"/>
      <c r="H4" s="224"/>
      <c r="I4" s="224"/>
      <c r="J4" s="224"/>
      <c r="K4" s="225"/>
    </row>
    <row r="5" s="1" customFormat="1" ht="5.25" customHeight="1">
      <c r="B5" s="223"/>
      <c r="C5" s="226"/>
      <c r="D5" s="226"/>
      <c r="E5" s="226"/>
      <c r="F5" s="226"/>
      <c r="G5" s="226"/>
      <c r="H5" s="226"/>
      <c r="I5" s="226"/>
      <c r="J5" s="226"/>
      <c r="K5" s="225"/>
    </row>
    <row r="6" s="1" customFormat="1" ht="15" customHeight="1">
      <c r="B6" s="223"/>
      <c r="C6" s="227" t="s">
        <v>442</v>
      </c>
      <c r="D6" s="227"/>
      <c r="E6" s="227"/>
      <c r="F6" s="227"/>
      <c r="G6" s="227"/>
      <c r="H6" s="227"/>
      <c r="I6" s="227"/>
      <c r="J6" s="227"/>
      <c r="K6" s="225"/>
    </row>
    <row r="7" s="1" customFormat="1" ht="15" customHeight="1">
      <c r="B7" s="228"/>
      <c r="C7" s="227" t="s">
        <v>443</v>
      </c>
      <c r="D7" s="227"/>
      <c r="E7" s="227"/>
      <c r="F7" s="227"/>
      <c r="G7" s="227"/>
      <c r="H7" s="227"/>
      <c r="I7" s="227"/>
      <c r="J7" s="227"/>
      <c r="K7" s="225"/>
    </row>
    <row r="8" s="1" customFormat="1" ht="12.75" customHeight="1">
      <c r="B8" s="228"/>
      <c r="C8" s="227"/>
      <c r="D8" s="227"/>
      <c r="E8" s="227"/>
      <c r="F8" s="227"/>
      <c r="G8" s="227"/>
      <c r="H8" s="227"/>
      <c r="I8" s="227"/>
      <c r="J8" s="227"/>
      <c r="K8" s="225"/>
    </row>
    <row r="9" s="1" customFormat="1" ht="15" customHeight="1">
      <c r="B9" s="228"/>
      <c r="C9" s="227" t="s">
        <v>444</v>
      </c>
      <c r="D9" s="227"/>
      <c r="E9" s="227"/>
      <c r="F9" s="227"/>
      <c r="G9" s="227"/>
      <c r="H9" s="227"/>
      <c r="I9" s="227"/>
      <c r="J9" s="227"/>
      <c r="K9" s="225"/>
    </row>
    <row r="10" s="1" customFormat="1" ht="15" customHeight="1">
      <c r="B10" s="228"/>
      <c r="C10" s="227"/>
      <c r="D10" s="227" t="s">
        <v>445</v>
      </c>
      <c r="E10" s="227"/>
      <c r="F10" s="227"/>
      <c r="G10" s="227"/>
      <c r="H10" s="227"/>
      <c r="I10" s="227"/>
      <c r="J10" s="227"/>
      <c r="K10" s="225"/>
    </row>
    <row r="11" s="1" customFormat="1" ht="15" customHeight="1">
      <c r="B11" s="228"/>
      <c r="C11" s="229"/>
      <c r="D11" s="227" t="s">
        <v>446</v>
      </c>
      <c r="E11" s="227"/>
      <c r="F11" s="227"/>
      <c r="G11" s="227"/>
      <c r="H11" s="227"/>
      <c r="I11" s="227"/>
      <c r="J11" s="227"/>
      <c r="K11" s="225"/>
    </row>
    <row r="12" s="1" customFormat="1" ht="15" customHeight="1">
      <c r="B12" s="228"/>
      <c r="C12" s="229"/>
      <c r="D12" s="227"/>
      <c r="E12" s="227"/>
      <c r="F12" s="227"/>
      <c r="G12" s="227"/>
      <c r="H12" s="227"/>
      <c r="I12" s="227"/>
      <c r="J12" s="227"/>
      <c r="K12" s="225"/>
    </row>
    <row r="13" s="1" customFormat="1" ht="15" customHeight="1">
      <c r="B13" s="228"/>
      <c r="C13" s="229"/>
      <c r="D13" s="230" t="s">
        <v>447</v>
      </c>
      <c r="E13" s="227"/>
      <c r="F13" s="227"/>
      <c r="G13" s="227"/>
      <c r="H13" s="227"/>
      <c r="I13" s="227"/>
      <c r="J13" s="227"/>
      <c r="K13" s="225"/>
    </row>
    <row r="14" s="1" customFormat="1" ht="12.75" customHeight="1">
      <c r="B14" s="228"/>
      <c r="C14" s="229"/>
      <c r="D14" s="229"/>
      <c r="E14" s="229"/>
      <c r="F14" s="229"/>
      <c r="G14" s="229"/>
      <c r="H14" s="229"/>
      <c r="I14" s="229"/>
      <c r="J14" s="229"/>
      <c r="K14" s="225"/>
    </row>
    <row r="15" s="1" customFormat="1" ht="15" customHeight="1">
      <c r="B15" s="228"/>
      <c r="C15" s="229"/>
      <c r="D15" s="227" t="s">
        <v>448</v>
      </c>
      <c r="E15" s="227"/>
      <c r="F15" s="227"/>
      <c r="G15" s="227"/>
      <c r="H15" s="227"/>
      <c r="I15" s="227"/>
      <c r="J15" s="227"/>
      <c r="K15" s="225"/>
    </row>
    <row r="16" s="1" customFormat="1" ht="15" customHeight="1">
      <c r="B16" s="228"/>
      <c r="C16" s="229"/>
      <c r="D16" s="227" t="s">
        <v>449</v>
      </c>
      <c r="E16" s="227"/>
      <c r="F16" s="227"/>
      <c r="G16" s="227"/>
      <c r="H16" s="227"/>
      <c r="I16" s="227"/>
      <c r="J16" s="227"/>
      <c r="K16" s="225"/>
    </row>
    <row r="17" s="1" customFormat="1" ht="15" customHeight="1">
      <c r="B17" s="228"/>
      <c r="C17" s="229"/>
      <c r="D17" s="227" t="s">
        <v>450</v>
      </c>
      <c r="E17" s="227"/>
      <c r="F17" s="227"/>
      <c r="G17" s="227"/>
      <c r="H17" s="227"/>
      <c r="I17" s="227"/>
      <c r="J17" s="227"/>
      <c r="K17" s="225"/>
    </row>
    <row r="18" s="1" customFormat="1" ht="15" customHeight="1">
      <c r="B18" s="228"/>
      <c r="C18" s="229"/>
      <c r="D18" s="229"/>
      <c r="E18" s="231" t="s">
        <v>75</v>
      </c>
      <c r="F18" s="227" t="s">
        <v>451</v>
      </c>
      <c r="G18" s="227"/>
      <c r="H18" s="227"/>
      <c r="I18" s="227"/>
      <c r="J18" s="227"/>
      <c r="K18" s="225"/>
    </row>
    <row r="19" s="1" customFormat="1" ht="15" customHeight="1">
      <c r="B19" s="228"/>
      <c r="C19" s="229"/>
      <c r="D19" s="229"/>
      <c r="E19" s="231" t="s">
        <v>452</v>
      </c>
      <c r="F19" s="227" t="s">
        <v>453</v>
      </c>
      <c r="G19" s="227"/>
      <c r="H19" s="227"/>
      <c r="I19" s="227"/>
      <c r="J19" s="227"/>
      <c r="K19" s="225"/>
    </row>
    <row r="20" s="1" customFormat="1" ht="15" customHeight="1">
      <c r="B20" s="228"/>
      <c r="C20" s="229"/>
      <c r="D20" s="229"/>
      <c r="E20" s="231" t="s">
        <v>454</v>
      </c>
      <c r="F20" s="227" t="s">
        <v>455</v>
      </c>
      <c r="G20" s="227"/>
      <c r="H20" s="227"/>
      <c r="I20" s="227"/>
      <c r="J20" s="227"/>
      <c r="K20" s="225"/>
    </row>
    <row r="21" s="1" customFormat="1" ht="15" customHeight="1">
      <c r="B21" s="228"/>
      <c r="C21" s="229"/>
      <c r="D21" s="229"/>
      <c r="E21" s="231" t="s">
        <v>456</v>
      </c>
      <c r="F21" s="227" t="s">
        <v>457</v>
      </c>
      <c r="G21" s="227"/>
      <c r="H21" s="227"/>
      <c r="I21" s="227"/>
      <c r="J21" s="227"/>
      <c r="K21" s="225"/>
    </row>
    <row r="22" s="1" customFormat="1" ht="15" customHeight="1">
      <c r="B22" s="228"/>
      <c r="C22" s="229"/>
      <c r="D22" s="229"/>
      <c r="E22" s="231" t="s">
        <v>458</v>
      </c>
      <c r="F22" s="227" t="s">
        <v>459</v>
      </c>
      <c r="G22" s="227"/>
      <c r="H22" s="227"/>
      <c r="I22" s="227"/>
      <c r="J22" s="227"/>
      <c r="K22" s="225"/>
    </row>
    <row r="23" s="1" customFormat="1" ht="15" customHeight="1">
      <c r="B23" s="228"/>
      <c r="C23" s="229"/>
      <c r="D23" s="229"/>
      <c r="E23" s="231" t="s">
        <v>82</v>
      </c>
      <c r="F23" s="227" t="s">
        <v>460</v>
      </c>
      <c r="G23" s="227"/>
      <c r="H23" s="227"/>
      <c r="I23" s="227"/>
      <c r="J23" s="227"/>
      <c r="K23" s="225"/>
    </row>
    <row r="24" s="1" customFormat="1" ht="12.75" customHeight="1">
      <c r="B24" s="228"/>
      <c r="C24" s="229"/>
      <c r="D24" s="229"/>
      <c r="E24" s="229"/>
      <c r="F24" s="229"/>
      <c r="G24" s="229"/>
      <c r="H24" s="229"/>
      <c r="I24" s="229"/>
      <c r="J24" s="229"/>
      <c r="K24" s="225"/>
    </row>
    <row r="25" s="1" customFormat="1" ht="15" customHeight="1">
      <c r="B25" s="228"/>
      <c r="C25" s="227" t="s">
        <v>461</v>
      </c>
      <c r="D25" s="227"/>
      <c r="E25" s="227"/>
      <c r="F25" s="227"/>
      <c r="G25" s="227"/>
      <c r="H25" s="227"/>
      <c r="I25" s="227"/>
      <c r="J25" s="227"/>
      <c r="K25" s="225"/>
    </row>
    <row r="26" s="1" customFormat="1" ht="15" customHeight="1">
      <c r="B26" s="228"/>
      <c r="C26" s="227" t="s">
        <v>462</v>
      </c>
      <c r="D26" s="227"/>
      <c r="E26" s="227"/>
      <c r="F26" s="227"/>
      <c r="G26" s="227"/>
      <c r="H26" s="227"/>
      <c r="I26" s="227"/>
      <c r="J26" s="227"/>
      <c r="K26" s="225"/>
    </row>
    <row r="27" s="1" customFormat="1" ht="15" customHeight="1">
      <c r="B27" s="228"/>
      <c r="C27" s="227"/>
      <c r="D27" s="227" t="s">
        <v>463</v>
      </c>
      <c r="E27" s="227"/>
      <c r="F27" s="227"/>
      <c r="G27" s="227"/>
      <c r="H27" s="227"/>
      <c r="I27" s="227"/>
      <c r="J27" s="227"/>
      <c r="K27" s="225"/>
    </row>
    <row r="28" s="1" customFormat="1" ht="15" customHeight="1">
      <c r="B28" s="228"/>
      <c r="C28" s="229"/>
      <c r="D28" s="227" t="s">
        <v>464</v>
      </c>
      <c r="E28" s="227"/>
      <c r="F28" s="227"/>
      <c r="G28" s="227"/>
      <c r="H28" s="227"/>
      <c r="I28" s="227"/>
      <c r="J28" s="227"/>
      <c r="K28" s="225"/>
    </row>
    <row r="29" s="1" customFormat="1" ht="12.75" customHeight="1">
      <c r="B29" s="228"/>
      <c r="C29" s="229"/>
      <c r="D29" s="229"/>
      <c r="E29" s="229"/>
      <c r="F29" s="229"/>
      <c r="G29" s="229"/>
      <c r="H29" s="229"/>
      <c r="I29" s="229"/>
      <c r="J29" s="229"/>
      <c r="K29" s="225"/>
    </row>
    <row r="30" s="1" customFormat="1" ht="15" customHeight="1">
      <c r="B30" s="228"/>
      <c r="C30" s="229"/>
      <c r="D30" s="227" t="s">
        <v>465</v>
      </c>
      <c r="E30" s="227"/>
      <c r="F30" s="227"/>
      <c r="G30" s="227"/>
      <c r="H30" s="227"/>
      <c r="I30" s="227"/>
      <c r="J30" s="227"/>
      <c r="K30" s="225"/>
    </row>
    <row r="31" s="1" customFormat="1" ht="15" customHeight="1">
      <c r="B31" s="228"/>
      <c r="C31" s="229"/>
      <c r="D31" s="227" t="s">
        <v>466</v>
      </c>
      <c r="E31" s="227"/>
      <c r="F31" s="227"/>
      <c r="G31" s="227"/>
      <c r="H31" s="227"/>
      <c r="I31" s="227"/>
      <c r="J31" s="227"/>
      <c r="K31" s="225"/>
    </row>
    <row r="32" s="1" customFormat="1" ht="12.75" customHeight="1">
      <c r="B32" s="228"/>
      <c r="C32" s="229"/>
      <c r="D32" s="229"/>
      <c r="E32" s="229"/>
      <c r="F32" s="229"/>
      <c r="G32" s="229"/>
      <c r="H32" s="229"/>
      <c r="I32" s="229"/>
      <c r="J32" s="229"/>
      <c r="K32" s="225"/>
    </row>
    <row r="33" s="1" customFormat="1" ht="15" customHeight="1">
      <c r="B33" s="228"/>
      <c r="C33" s="229"/>
      <c r="D33" s="227" t="s">
        <v>467</v>
      </c>
      <c r="E33" s="227"/>
      <c r="F33" s="227"/>
      <c r="G33" s="227"/>
      <c r="H33" s="227"/>
      <c r="I33" s="227"/>
      <c r="J33" s="227"/>
      <c r="K33" s="225"/>
    </row>
    <row r="34" s="1" customFormat="1" ht="15" customHeight="1">
      <c r="B34" s="228"/>
      <c r="C34" s="229"/>
      <c r="D34" s="227" t="s">
        <v>468</v>
      </c>
      <c r="E34" s="227"/>
      <c r="F34" s="227"/>
      <c r="G34" s="227"/>
      <c r="H34" s="227"/>
      <c r="I34" s="227"/>
      <c r="J34" s="227"/>
      <c r="K34" s="225"/>
    </row>
    <row r="35" s="1" customFormat="1" ht="15" customHeight="1">
      <c r="B35" s="228"/>
      <c r="C35" s="229"/>
      <c r="D35" s="227" t="s">
        <v>469</v>
      </c>
      <c r="E35" s="227"/>
      <c r="F35" s="227"/>
      <c r="G35" s="227"/>
      <c r="H35" s="227"/>
      <c r="I35" s="227"/>
      <c r="J35" s="227"/>
      <c r="K35" s="225"/>
    </row>
    <row r="36" s="1" customFormat="1" ht="15" customHeight="1">
      <c r="B36" s="228"/>
      <c r="C36" s="229"/>
      <c r="D36" s="227"/>
      <c r="E36" s="230" t="s">
        <v>109</v>
      </c>
      <c r="F36" s="227"/>
      <c r="G36" s="227" t="s">
        <v>470</v>
      </c>
      <c r="H36" s="227"/>
      <c r="I36" s="227"/>
      <c r="J36" s="227"/>
      <c r="K36" s="225"/>
    </row>
    <row r="37" s="1" customFormat="1" ht="30.75" customHeight="1">
      <c r="B37" s="228"/>
      <c r="C37" s="229"/>
      <c r="D37" s="227"/>
      <c r="E37" s="230" t="s">
        <v>471</v>
      </c>
      <c r="F37" s="227"/>
      <c r="G37" s="227" t="s">
        <v>472</v>
      </c>
      <c r="H37" s="227"/>
      <c r="I37" s="227"/>
      <c r="J37" s="227"/>
      <c r="K37" s="225"/>
    </row>
    <row r="38" s="1" customFormat="1" ht="15" customHeight="1">
      <c r="B38" s="228"/>
      <c r="C38" s="229"/>
      <c r="D38" s="227"/>
      <c r="E38" s="230" t="s">
        <v>50</v>
      </c>
      <c r="F38" s="227"/>
      <c r="G38" s="227" t="s">
        <v>473</v>
      </c>
      <c r="H38" s="227"/>
      <c r="I38" s="227"/>
      <c r="J38" s="227"/>
      <c r="K38" s="225"/>
    </row>
    <row r="39" s="1" customFormat="1" ht="15" customHeight="1">
      <c r="B39" s="228"/>
      <c r="C39" s="229"/>
      <c r="D39" s="227"/>
      <c r="E39" s="230" t="s">
        <v>51</v>
      </c>
      <c r="F39" s="227"/>
      <c r="G39" s="227" t="s">
        <v>474</v>
      </c>
      <c r="H39" s="227"/>
      <c r="I39" s="227"/>
      <c r="J39" s="227"/>
      <c r="K39" s="225"/>
    </row>
    <row r="40" s="1" customFormat="1" ht="15" customHeight="1">
      <c r="B40" s="228"/>
      <c r="C40" s="229"/>
      <c r="D40" s="227"/>
      <c r="E40" s="230" t="s">
        <v>110</v>
      </c>
      <c r="F40" s="227"/>
      <c r="G40" s="227" t="s">
        <v>475</v>
      </c>
      <c r="H40" s="227"/>
      <c r="I40" s="227"/>
      <c r="J40" s="227"/>
      <c r="K40" s="225"/>
    </row>
    <row r="41" s="1" customFormat="1" ht="15" customHeight="1">
      <c r="B41" s="228"/>
      <c r="C41" s="229"/>
      <c r="D41" s="227"/>
      <c r="E41" s="230" t="s">
        <v>111</v>
      </c>
      <c r="F41" s="227"/>
      <c r="G41" s="227" t="s">
        <v>476</v>
      </c>
      <c r="H41" s="227"/>
      <c r="I41" s="227"/>
      <c r="J41" s="227"/>
      <c r="K41" s="225"/>
    </row>
    <row r="42" s="1" customFormat="1" ht="15" customHeight="1">
      <c r="B42" s="228"/>
      <c r="C42" s="229"/>
      <c r="D42" s="227"/>
      <c r="E42" s="230" t="s">
        <v>477</v>
      </c>
      <c r="F42" s="227"/>
      <c r="G42" s="227" t="s">
        <v>478</v>
      </c>
      <c r="H42" s="227"/>
      <c r="I42" s="227"/>
      <c r="J42" s="227"/>
      <c r="K42" s="225"/>
    </row>
    <row r="43" s="1" customFormat="1" ht="15" customHeight="1">
      <c r="B43" s="228"/>
      <c r="C43" s="229"/>
      <c r="D43" s="227"/>
      <c r="E43" s="230"/>
      <c r="F43" s="227"/>
      <c r="G43" s="227" t="s">
        <v>479</v>
      </c>
      <c r="H43" s="227"/>
      <c r="I43" s="227"/>
      <c r="J43" s="227"/>
      <c r="K43" s="225"/>
    </row>
    <row r="44" s="1" customFormat="1" ht="15" customHeight="1">
      <c r="B44" s="228"/>
      <c r="C44" s="229"/>
      <c r="D44" s="227"/>
      <c r="E44" s="230" t="s">
        <v>480</v>
      </c>
      <c r="F44" s="227"/>
      <c r="G44" s="227" t="s">
        <v>481</v>
      </c>
      <c r="H44" s="227"/>
      <c r="I44" s="227"/>
      <c r="J44" s="227"/>
      <c r="K44" s="225"/>
    </row>
    <row r="45" s="1" customFormat="1" ht="15" customHeight="1">
      <c r="B45" s="228"/>
      <c r="C45" s="229"/>
      <c r="D45" s="227"/>
      <c r="E45" s="230" t="s">
        <v>113</v>
      </c>
      <c r="F45" s="227"/>
      <c r="G45" s="227" t="s">
        <v>482</v>
      </c>
      <c r="H45" s="227"/>
      <c r="I45" s="227"/>
      <c r="J45" s="227"/>
      <c r="K45" s="225"/>
    </row>
    <row r="46" s="1" customFormat="1" ht="12.75" customHeight="1">
      <c r="B46" s="228"/>
      <c r="C46" s="229"/>
      <c r="D46" s="227"/>
      <c r="E46" s="227"/>
      <c r="F46" s="227"/>
      <c r="G46" s="227"/>
      <c r="H46" s="227"/>
      <c r="I46" s="227"/>
      <c r="J46" s="227"/>
      <c r="K46" s="225"/>
    </row>
    <row r="47" s="1" customFormat="1" ht="15" customHeight="1">
      <c r="B47" s="228"/>
      <c r="C47" s="229"/>
      <c r="D47" s="227" t="s">
        <v>483</v>
      </c>
      <c r="E47" s="227"/>
      <c r="F47" s="227"/>
      <c r="G47" s="227"/>
      <c r="H47" s="227"/>
      <c r="I47" s="227"/>
      <c r="J47" s="227"/>
      <c r="K47" s="225"/>
    </row>
    <row r="48" s="1" customFormat="1" ht="15" customHeight="1">
      <c r="B48" s="228"/>
      <c r="C48" s="229"/>
      <c r="D48" s="229"/>
      <c r="E48" s="227" t="s">
        <v>484</v>
      </c>
      <c r="F48" s="227"/>
      <c r="G48" s="227"/>
      <c r="H48" s="227"/>
      <c r="I48" s="227"/>
      <c r="J48" s="227"/>
      <c r="K48" s="225"/>
    </row>
    <row r="49" s="1" customFormat="1" ht="15" customHeight="1">
      <c r="B49" s="228"/>
      <c r="C49" s="229"/>
      <c r="D49" s="229"/>
      <c r="E49" s="227" t="s">
        <v>485</v>
      </c>
      <c r="F49" s="227"/>
      <c r="G49" s="227"/>
      <c r="H49" s="227"/>
      <c r="I49" s="227"/>
      <c r="J49" s="227"/>
      <c r="K49" s="225"/>
    </row>
    <row r="50" s="1" customFormat="1" ht="15" customHeight="1">
      <c r="B50" s="228"/>
      <c r="C50" s="229"/>
      <c r="D50" s="229"/>
      <c r="E50" s="227" t="s">
        <v>486</v>
      </c>
      <c r="F50" s="227"/>
      <c r="G50" s="227"/>
      <c r="H50" s="227"/>
      <c r="I50" s="227"/>
      <c r="J50" s="227"/>
      <c r="K50" s="225"/>
    </row>
    <row r="51" s="1" customFormat="1" ht="15" customHeight="1">
      <c r="B51" s="228"/>
      <c r="C51" s="229"/>
      <c r="D51" s="227" t="s">
        <v>487</v>
      </c>
      <c r="E51" s="227"/>
      <c r="F51" s="227"/>
      <c r="G51" s="227"/>
      <c r="H51" s="227"/>
      <c r="I51" s="227"/>
      <c r="J51" s="227"/>
      <c r="K51" s="225"/>
    </row>
    <row r="52" s="1" customFormat="1" ht="25.5" customHeight="1">
      <c r="B52" s="223"/>
      <c r="C52" s="224" t="s">
        <v>488</v>
      </c>
      <c r="D52" s="224"/>
      <c r="E52" s="224"/>
      <c r="F52" s="224"/>
      <c r="G52" s="224"/>
      <c r="H52" s="224"/>
      <c r="I52" s="224"/>
      <c r="J52" s="224"/>
      <c r="K52" s="225"/>
    </row>
    <row r="53" s="1" customFormat="1" ht="5.25" customHeight="1">
      <c r="B53" s="223"/>
      <c r="C53" s="226"/>
      <c r="D53" s="226"/>
      <c r="E53" s="226"/>
      <c r="F53" s="226"/>
      <c r="G53" s="226"/>
      <c r="H53" s="226"/>
      <c r="I53" s="226"/>
      <c r="J53" s="226"/>
      <c r="K53" s="225"/>
    </row>
    <row r="54" s="1" customFormat="1" ht="15" customHeight="1">
      <c r="B54" s="223"/>
      <c r="C54" s="227" t="s">
        <v>489</v>
      </c>
      <c r="D54" s="227"/>
      <c r="E54" s="227"/>
      <c r="F54" s="227"/>
      <c r="G54" s="227"/>
      <c r="H54" s="227"/>
      <c r="I54" s="227"/>
      <c r="J54" s="227"/>
      <c r="K54" s="225"/>
    </row>
    <row r="55" s="1" customFormat="1" ht="15" customHeight="1">
      <c r="B55" s="223"/>
      <c r="C55" s="227" t="s">
        <v>490</v>
      </c>
      <c r="D55" s="227"/>
      <c r="E55" s="227"/>
      <c r="F55" s="227"/>
      <c r="G55" s="227"/>
      <c r="H55" s="227"/>
      <c r="I55" s="227"/>
      <c r="J55" s="227"/>
      <c r="K55" s="225"/>
    </row>
    <row r="56" s="1" customFormat="1" ht="12.75" customHeight="1">
      <c r="B56" s="223"/>
      <c r="C56" s="227"/>
      <c r="D56" s="227"/>
      <c r="E56" s="227"/>
      <c r="F56" s="227"/>
      <c r="G56" s="227"/>
      <c r="H56" s="227"/>
      <c r="I56" s="227"/>
      <c r="J56" s="227"/>
      <c r="K56" s="225"/>
    </row>
    <row r="57" s="1" customFormat="1" ht="15" customHeight="1">
      <c r="B57" s="223"/>
      <c r="C57" s="227" t="s">
        <v>491</v>
      </c>
      <c r="D57" s="227"/>
      <c r="E57" s="227"/>
      <c r="F57" s="227"/>
      <c r="G57" s="227"/>
      <c r="H57" s="227"/>
      <c r="I57" s="227"/>
      <c r="J57" s="227"/>
      <c r="K57" s="225"/>
    </row>
    <row r="58" s="1" customFormat="1" ht="15" customHeight="1">
      <c r="B58" s="223"/>
      <c r="C58" s="229"/>
      <c r="D58" s="227" t="s">
        <v>492</v>
      </c>
      <c r="E58" s="227"/>
      <c r="F58" s="227"/>
      <c r="G58" s="227"/>
      <c r="H58" s="227"/>
      <c r="I58" s="227"/>
      <c r="J58" s="227"/>
      <c r="K58" s="225"/>
    </row>
    <row r="59" s="1" customFormat="1" ht="15" customHeight="1">
      <c r="B59" s="223"/>
      <c r="C59" s="229"/>
      <c r="D59" s="227" t="s">
        <v>493</v>
      </c>
      <c r="E59" s="227"/>
      <c r="F59" s="227"/>
      <c r="G59" s="227"/>
      <c r="H59" s="227"/>
      <c r="I59" s="227"/>
      <c r="J59" s="227"/>
      <c r="K59" s="225"/>
    </row>
    <row r="60" s="1" customFormat="1" ht="15" customHeight="1">
      <c r="B60" s="223"/>
      <c r="C60" s="229"/>
      <c r="D60" s="227" t="s">
        <v>494</v>
      </c>
      <c r="E60" s="227"/>
      <c r="F60" s="227"/>
      <c r="G60" s="227"/>
      <c r="H60" s="227"/>
      <c r="I60" s="227"/>
      <c r="J60" s="227"/>
      <c r="K60" s="225"/>
    </row>
    <row r="61" s="1" customFormat="1" ht="15" customHeight="1">
      <c r="B61" s="223"/>
      <c r="C61" s="229"/>
      <c r="D61" s="227" t="s">
        <v>495</v>
      </c>
      <c r="E61" s="227"/>
      <c r="F61" s="227"/>
      <c r="G61" s="227"/>
      <c r="H61" s="227"/>
      <c r="I61" s="227"/>
      <c r="J61" s="227"/>
      <c r="K61" s="225"/>
    </row>
    <row r="62" s="1" customFormat="1" ht="15" customHeight="1">
      <c r="B62" s="223"/>
      <c r="C62" s="229"/>
      <c r="D62" s="232" t="s">
        <v>496</v>
      </c>
      <c r="E62" s="232"/>
      <c r="F62" s="232"/>
      <c r="G62" s="232"/>
      <c r="H62" s="232"/>
      <c r="I62" s="232"/>
      <c r="J62" s="232"/>
      <c r="K62" s="225"/>
    </row>
    <row r="63" s="1" customFormat="1" ht="15" customHeight="1">
      <c r="B63" s="223"/>
      <c r="C63" s="229"/>
      <c r="D63" s="227" t="s">
        <v>497</v>
      </c>
      <c r="E63" s="227"/>
      <c r="F63" s="227"/>
      <c r="G63" s="227"/>
      <c r="H63" s="227"/>
      <c r="I63" s="227"/>
      <c r="J63" s="227"/>
      <c r="K63" s="225"/>
    </row>
    <row r="64" s="1" customFormat="1" ht="12.75" customHeight="1">
      <c r="B64" s="223"/>
      <c r="C64" s="229"/>
      <c r="D64" s="229"/>
      <c r="E64" s="233"/>
      <c r="F64" s="229"/>
      <c r="G64" s="229"/>
      <c r="H64" s="229"/>
      <c r="I64" s="229"/>
      <c r="J64" s="229"/>
      <c r="K64" s="225"/>
    </row>
    <row r="65" s="1" customFormat="1" ht="15" customHeight="1">
      <c r="B65" s="223"/>
      <c r="C65" s="229"/>
      <c r="D65" s="227" t="s">
        <v>498</v>
      </c>
      <c r="E65" s="227"/>
      <c r="F65" s="227"/>
      <c r="G65" s="227"/>
      <c r="H65" s="227"/>
      <c r="I65" s="227"/>
      <c r="J65" s="227"/>
      <c r="K65" s="225"/>
    </row>
    <row r="66" s="1" customFormat="1" ht="15" customHeight="1">
      <c r="B66" s="223"/>
      <c r="C66" s="229"/>
      <c r="D66" s="232" t="s">
        <v>499</v>
      </c>
      <c r="E66" s="232"/>
      <c r="F66" s="232"/>
      <c r="G66" s="232"/>
      <c r="H66" s="232"/>
      <c r="I66" s="232"/>
      <c r="J66" s="232"/>
      <c r="K66" s="225"/>
    </row>
    <row r="67" s="1" customFormat="1" ht="15" customHeight="1">
      <c r="B67" s="223"/>
      <c r="C67" s="229"/>
      <c r="D67" s="227" t="s">
        <v>500</v>
      </c>
      <c r="E67" s="227"/>
      <c r="F67" s="227"/>
      <c r="G67" s="227"/>
      <c r="H67" s="227"/>
      <c r="I67" s="227"/>
      <c r="J67" s="227"/>
      <c r="K67" s="225"/>
    </row>
    <row r="68" s="1" customFormat="1" ht="15" customHeight="1">
      <c r="B68" s="223"/>
      <c r="C68" s="229"/>
      <c r="D68" s="227" t="s">
        <v>501</v>
      </c>
      <c r="E68" s="227"/>
      <c r="F68" s="227"/>
      <c r="G68" s="227"/>
      <c r="H68" s="227"/>
      <c r="I68" s="227"/>
      <c r="J68" s="227"/>
      <c r="K68" s="225"/>
    </row>
    <row r="69" s="1" customFormat="1" ht="15" customHeight="1">
      <c r="B69" s="223"/>
      <c r="C69" s="229"/>
      <c r="D69" s="227" t="s">
        <v>502</v>
      </c>
      <c r="E69" s="227"/>
      <c r="F69" s="227"/>
      <c r="G69" s="227"/>
      <c r="H69" s="227"/>
      <c r="I69" s="227"/>
      <c r="J69" s="227"/>
      <c r="K69" s="225"/>
    </row>
    <row r="70" s="1" customFormat="1" ht="15" customHeight="1">
      <c r="B70" s="223"/>
      <c r="C70" s="229"/>
      <c r="D70" s="227" t="s">
        <v>503</v>
      </c>
      <c r="E70" s="227"/>
      <c r="F70" s="227"/>
      <c r="G70" s="227"/>
      <c r="H70" s="227"/>
      <c r="I70" s="227"/>
      <c r="J70" s="227"/>
      <c r="K70" s="225"/>
    </row>
    <row r="71" s="1" customFormat="1" ht="12.75" customHeight="1">
      <c r="B71" s="234"/>
      <c r="C71" s="235"/>
      <c r="D71" s="235"/>
      <c r="E71" s="235"/>
      <c r="F71" s="235"/>
      <c r="G71" s="235"/>
      <c r="H71" s="235"/>
      <c r="I71" s="235"/>
      <c r="J71" s="235"/>
      <c r="K71" s="236"/>
    </row>
    <row r="72" s="1" customFormat="1" ht="18.75" customHeight="1">
      <c r="B72" s="237"/>
      <c r="C72" s="237"/>
      <c r="D72" s="237"/>
      <c r="E72" s="237"/>
      <c r="F72" s="237"/>
      <c r="G72" s="237"/>
      <c r="H72" s="237"/>
      <c r="I72" s="237"/>
      <c r="J72" s="237"/>
      <c r="K72" s="238"/>
    </row>
    <row r="73" s="1" customFormat="1" ht="18.75" customHeight="1">
      <c r="B73" s="238"/>
      <c r="C73" s="238"/>
      <c r="D73" s="238"/>
      <c r="E73" s="238"/>
      <c r="F73" s="238"/>
      <c r="G73" s="238"/>
      <c r="H73" s="238"/>
      <c r="I73" s="238"/>
      <c r="J73" s="238"/>
      <c r="K73" s="238"/>
    </row>
    <row r="74" s="1" customFormat="1" ht="7.5" customHeight="1">
      <c r="B74" s="239"/>
      <c r="C74" s="240"/>
      <c r="D74" s="240"/>
      <c r="E74" s="240"/>
      <c r="F74" s="240"/>
      <c r="G74" s="240"/>
      <c r="H74" s="240"/>
      <c r="I74" s="240"/>
      <c r="J74" s="240"/>
      <c r="K74" s="241"/>
    </row>
    <row r="75" s="1" customFormat="1" ht="45" customHeight="1">
      <c r="B75" s="242"/>
      <c r="C75" s="243" t="s">
        <v>504</v>
      </c>
      <c r="D75" s="243"/>
      <c r="E75" s="243"/>
      <c r="F75" s="243"/>
      <c r="G75" s="243"/>
      <c r="H75" s="243"/>
      <c r="I75" s="243"/>
      <c r="J75" s="243"/>
      <c r="K75" s="244"/>
    </row>
    <row r="76" s="1" customFormat="1" ht="17.25" customHeight="1">
      <c r="B76" s="242"/>
      <c r="C76" s="245" t="s">
        <v>505</v>
      </c>
      <c r="D76" s="245"/>
      <c r="E76" s="245"/>
      <c r="F76" s="245" t="s">
        <v>506</v>
      </c>
      <c r="G76" s="246"/>
      <c r="H76" s="245" t="s">
        <v>51</v>
      </c>
      <c r="I76" s="245" t="s">
        <v>54</v>
      </c>
      <c r="J76" s="245" t="s">
        <v>507</v>
      </c>
      <c r="K76" s="244"/>
    </row>
    <row r="77" s="1" customFormat="1" ht="17.25" customHeight="1">
      <c r="B77" s="242"/>
      <c r="C77" s="247" t="s">
        <v>508</v>
      </c>
      <c r="D77" s="247"/>
      <c r="E77" s="247"/>
      <c r="F77" s="248" t="s">
        <v>509</v>
      </c>
      <c r="G77" s="249"/>
      <c r="H77" s="247"/>
      <c r="I77" s="247"/>
      <c r="J77" s="247" t="s">
        <v>510</v>
      </c>
      <c r="K77" s="244"/>
    </row>
    <row r="78" s="1" customFormat="1" ht="5.25" customHeight="1">
      <c r="B78" s="242"/>
      <c r="C78" s="250"/>
      <c r="D78" s="250"/>
      <c r="E78" s="250"/>
      <c r="F78" s="250"/>
      <c r="G78" s="251"/>
      <c r="H78" s="250"/>
      <c r="I78" s="250"/>
      <c r="J78" s="250"/>
      <c r="K78" s="244"/>
    </row>
    <row r="79" s="1" customFormat="1" ht="15" customHeight="1">
      <c r="B79" s="242"/>
      <c r="C79" s="230" t="s">
        <v>50</v>
      </c>
      <c r="D79" s="252"/>
      <c r="E79" s="252"/>
      <c r="F79" s="253" t="s">
        <v>511</v>
      </c>
      <c r="G79" s="254"/>
      <c r="H79" s="230" t="s">
        <v>512</v>
      </c>
      <c r="I79" s="230" t="s">
        <v>513</v>
      </c>
      <c r="J79" s="230">
        <v>20</v>
      </c>
      <c r="K79" s="244"/>
    </row>
    <row r="80" s="1" customFormat="1" ht="15" customHeight="1">
      <c r="B80" s="242"/>
      <c r="C80" s="230" t="s">
        <v>514</v>
      </c>
      <c r="D80" s="230"/>
      <c r="E80" s="230"/>
      <c r="F80" s="253" t="s">
        <v>511</v>
      </c>
      <c r="G80" s="254"/>
      <c r="H80" s="230" t="s">
        <v>515</v>
      </c>
      <c r="I80" s="230" t="s">
        <v>513</v>
      </c>
      <c r="J80" s="230">
        <v>120</v>
      </c>
      <c r="K80" s="244"/>
    </row>
    <row r="81" s="1" customFormat="1" ht="15" customHeight="1">
      <c r="B81" s="255"/>
      <c r="C81" s="230" t="s">
        <v>516</v>
      </c>
      <c r="D81" s="230"/>
      <c r="E81" s="230"/>
      <c r="F81" s="253" t="s">
        <v>517</v>
      </c>
      <c r="G81" s="254"/>
      <c r="H81" s="230" t="s">
        <v>518</v>
      </c>
      <c r="I81" s="230" t="s">
        <v>513</v>
      </c>
      <c r="J81" s="230">
        <v>50</v>
      </c>
      <c r="K81" s="244"/>
    </row>
    <row r="82" s="1" customFormat="1" ht="15" customHeight="1">
      <c r="B82" s="255"/>
      <c r="C82" s="230" t="s">
        <v>519</v>
      </c>
      <c r="D82" s="230"/>
      <c r="E82" s="230"/>
      <c r="F82" s="253" t="s">
        <v>511</v>
      </c>
      <c r="G82" s="254"/>
      <c r="H82" s="230" t="s">
        <v>520</v>
      </c>
      <c r="I82" s="230" t="s">
        <v>521</v>
      </c>
      <c r="J82" s="230"/>
      <c r="K82" s="244"/>
    </row>
    <row r="83" s="1" customFormat="1" ht="15" customHeight="1">
      <c r="B83" s="255"/>
      <c r="C83" s="256" t="s">
        <v>522</v>
      </c>
      <c r="D83" s="256"/>
      <c r="E83" s="256"/>
      <c r="F83" s="257" t="s">
        <v>517</v>
      </c>
      <c r="G83" s="256"/>
      <c r="H83" s="256" t="s">
        <v>523</v>
      </c>
      <c r="I83" s="256" t="s">
        <v>513</v>
      </c>
      <c r="J83" s="256">
        <v>15</v>
      </c>
      <c r="K83" s="244"/>
    </row>
    <row r="84" s="1" customFormat="1" ht="15" customHeight="1">
      <c r="B84" s="255"/>
      <c r="C84" s="256" t="s">
        <v>524</v>
      </c>
      <c r="D84" s="256"/>
      <c r="E84" s="256"/>
      <c r="F84" s="257" t="s">
        <v>517</v>
      </c>
      <c r="G84" s="256"/>
      <c r="H84" s="256" t="s">
        <v>525</v>
      </c>
      <c r="I84" s="256" t="s">
        <v>513</v>
      </c>
      <c r="J84" s="256">
        <v>15</v>
      </c>
      <c r="K84" s="244"/>
    </row>
    <row r="85" s="1" customFormat="1" ht="15" customHeight="1">
      <c r="B85" s="255"/>
      <c r="C85" s="256" t="s">
        <v>526</v>
      </c>
      <c r="D85" s="256"/>
      <c r="E85" s="256"/>
      <c r="F85" s="257" t="s">
        <v>517</v>
      </c>
      <c r="G85" s="256"/>
      <c r="H85" s="256" t="s">
        <v>527</v>
      </c>
      <c r="I85" s="256" t="s">
        <v>513</v>
      </c>
      <c r="J85" s="256">
        <v>20</v>
      </c>
      <c r="K85" s="244"/>
    </row>
    <row r="86" s="1" customFormat="1" ht="15" customHeight="1">
      <c r="B86" s="255"/>
      <c r="C86" s="256" t="s">
        <v>528</v>
      </c>
      <c r="D86" s="256"/>
      <c r="E86" s="256"/>
      <c r="F86" s="257" t="s">
        <v>517</v>
      </c>
      <c r="G86" s="256"/>
      <c r="H86" s="256" t="s">
        <v>529</v>
      </c>
      <c r="I86" s="256" t="s">
        <v>513</v>
      </c>
      <c r="J86" s="256">
        <v>20</v>
      </c>
      <c r="K86" s="244"/>
    </row>
    <row r="87" s="1" customFormat="1" ht="15" customHeight="1">
      <c r="B87" s="255"/>
      <c r="C87" s="230" t="s">
        <v>530</v>
      </c>
      <c r="D87" s="230"/>
      <c r="E87" s="230"/>
      <c r="F87" s="253" t="s">
        <v>517</v>
      </c>
      <c r="G87" s="254"/>
      <c r="H87" s="230" t="s">
        <v>531</v>
      </c>
      <c r="I87" s="230" t="s">
        <v>513</v>
      </c>
      <c r="J87" s="230">
        <v>50</v>
      </c>
      <c r="K87" s="244"/>
    </row>
    <row r="88" s="1" customFormat="1" ht="15" customHeight="1">
      <c r="B88" s="255"/>
      <c r="C88" s="230" t="s">
        <v>532</v>
      </c>
      <c r="D88" s="230"/>
      <c r="E88" s="230"/>
      <c r="F88" s="253" t="s">
        <v>517</v>
      </c>
      <c r="G88" s="254"/>
      <c r="H88" s="230" t="s">
        <v>533</v>
      </c>
      <c r="I88" s="230" t="s">
        <v>513</v>
      </c>
      <c r="J88" s="230">
        <v>20</v>
      </c>
      <c r="K88" s="244"/>
    </row>
    <row r="89" s="1" customFormat="1" ht="15" customHeight="1">
      <c r="B89" s="255"/>
      <c r="C89" s="230" t="s">
        <v>534</v>
      </c>
      <c r="D89" s="230"/>
      <c r="E89" s="230"/>
      <c r="F89" s="253" t="s">
        <v>517</v>
      </c>
      <c r="G89" s="254"/>
      <c r="H89" s="230" t="s">
        <v>535</v>
      </c>
      <c r="I89" s="230" t="s">
        <v>513</v>
      </c>
      <c r="J89" s="230">
        <v>20</v>
      </c>
      <c r="K89" s="244"/>
    </row>
    <row r="90" s="1" customFormat="1" ht="15" customHeight="1">
      <c r="B90" s="255"/>
      <c r="C90" s="230" t="s">
        <v>536</v>
      </c>
      <c r="D90" s="230"/>
      <c r="E90" s="230"/>
      <c r="F90" s="253" t="s">
        <v>517</v>
      </c>
      <c r="G90" s="254"/>
      <c r="H90" s="230" t="s">
        <v>537</v>
      </c>
      <c r="I90" s="230" t="s">
        <v>513</v>
      </c>
      <c r="J90" s="230">
        <v>50</v>
      </c>
      <c r="K90" s="244"/>
    </row>
    <row r="91" s="1" customFormat="1" ht="15" customHeight="1">
      <c r="B91" s="255"/>
      <c r="C91" s="230" t="s">
        <v>538</v>
      </c>
      <c r="D91" s="230"/>
      <c r="E91" s="230"/>
      <c r="F91" s="253" t="s">
        <v>517</v>
      </c>
      <c r="G91" s="254"/>
      <c r="H91" s="230" t="s">
        <v>538</v>
      </c>
      <c r="I91" s="230" t="s">
        <v>513</v>
      </c>
      <c r="J91" s="230">
        <v>50</v>
      </c>
      <c r="K91" s="244"/>
    </row>
    <row r="92" s="1" customFormat="1" ht="15" customHeight="1">
      <c r="B92" s="255"/>
      <c r="C92" s="230" t="s">
        <v>539</v>
      </c>
      <c r="D92" s="230"/>
      <c r="E92" s="230"/>
      <c r="F92" s="253" t="s">
        <v>517</v>
      </c>
      <c r="G92" s="254"/>
      <c r="H92" s="230" t="s">
        <v>540</v>
      </c>
      <c r="I92" s="230" t="s">
        <v>513</v>
      </c>
      <c r="J92" s="230">
        <v>255</v>
      </c>
      <c r="K92" s="244"/>
    </row>
    <row r="93" s="1" customFormat="1" ht="15" customHeight="1">
      <c r="B93" s="255"/>
      <c r="C93" s="230" t="s">
        <v>541</v>
      </c>
      <c r="D93" s="230"/>
      <c r="E93" s="230"/>
      <c r="F93" s="253" t="s">
        <v>511</v>
      </c>
      <c r="G93" s="254"/>
      <c r="H93" s="230" t="s">
        <v>542</v>
      </c>
      <c r="I93" s="230" t="s">
        <v>543</v>
      </c>
      <c r="J93" s="230"/>
      <c r="K93" s="244"/>
    </row>
    <row r="94" s="1" customFormat="1" ht="15" customHeight="1">
      <c r="B94" s="255"/>
      <c r="C94" s="230" t="s">
        <v>544</v>
      </c>
      <c r="D94" s="230"/>
      <c r="E94" s="230"/>
      <c r="F94" s="253" t="s">
        <v>511</v>
      </c>
      <c r="G94" s="254"/>
      <c r="H94" s="230" t="s">
        <v>545</v>
      </c>
      <c r="I94" s="230" t="s">
        <v>546</v>
      </c>
      <c r="J94" s="230"/>
      <c r="K94" s="244"/>
    </row>
    <row r="95" s="1" customFormat="1" ht="15" customHeight="1">
      <c r="B95" s="255"/>
      <c r="C95" s="230" t="s">
        <v>547</v>
      </c>
      <c r="D95" s="230"/>
      <c r="E95" s="230"/>
      <c r="F95" s="253" t="s">
        <v>511</v>
      </c>
      <c r="G95" s="254"/>
      <c r="H95" s="230" t="s">
        <v>547</v>
      </c>
      <c r="I95" s="230" t="s">
        <v>546</v>
      </c>
      <c r="J95" s="230"/>
      <c r="K95" s="244"/>
    </row>
    <row r="96" s="1" customFormat="1" ht="15" customHeight="1">
      <c r="B96" s="255"/>
      <c r="C96" s="230" t="s">
        <v>35</v>
      </c>
      <c r="D96" s="230"/>
      <c r="E96" s="230"/>
      <c r="F96" s="253" t="s">
        <v>511</v>
      </c>
      <c r="G96" s="254"/>
      <c r="H96" s="230" t="s">
        <v>548</v>
      </c>
      <c r="I96" s="230" t="s">
        <v>546</v>
      </c>
      <c r="J96" s="230"/>
      <c r="K96" s="244"/>
    </row>
    <row r="97" s="1" customFormat="1" ht="15" customHeight="1">
      <c r="B97" s="255"/>
      <c r="C97" s="230" t="s">
        <v>45</v>
      </c>
      <c r="D97" s="230"/>
      <c r="E97" s="230"/>
      <c r="F97" s="253" t="s">
        <v>511</v>
      </c>
      <c r="G97" s="254"/>
      <c r="H97" s="230" t="s">
        <v>549</v>
      </c>
      <c r="I97" s="230" t="s">
        <v>546</v>
      </c>
      <c r="J97" s="230"/>
      <c r="K97" s="244"/>
    </row>
    <row r="98" s="1" customFormat="1" ht="15" customHeight="1">
      <c r="B98" s="258"/>
      <c r="C98" s="259"/>
      <c r="D98" s="259"/>
      <c r="E98" s="259"/>
      <c r="F98" s="259"/>
      <c r="G98" s="259"/>
      <c r="H98" s="259"/>
      <c r="I98" s="259"/>
      <c r="J98" s="259"/>
      <c r="K98" s="260"/>
    </row>
    <row r="99" s="1" customFormat="1" ht="18.7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1"/>
    </row>
    <row r="100" s="1" customFormat="1" ht="18.75" customHeight="1">
      <c r="B100" s="238"/>
      <c r="C100" s="238"/>
      <c r="D100" s="238"/>
      <c r="E100" s="238"/>
      <c r="F100" s="238"/>
      <c r="G100" s="238"/>
      <c r="H100" s="238"/>
      <c r="I100" s="238"/>
      <c r="J100" s="238"/>
      <c r="K100" s="238"/>
    </row>
    <row r="101" s="1" customFormat="1" ht="7.5" customHeight="1">
      <c r="B101" s="239"/>
      <c r="C101" s="240"/>
      <c r="D101" s="240"/>
      <c r="E101" s="240"/>
      <c r="F101" s="240"/>
      <c r="G101" s="240"/>
      <c r="H101" s="240"/>
      <c r="I101" s="240"/>
      <c r="J101" s="240"/>
      <c r="K101" s="241"/>
    </row>
    <row r="102" s="1" customFormat="1" ht="45" customHeight="1">
      <c r="B102" s="242"/>
      <c r="C102" s="243" t="s">
        <v>550</v>
      </c>
      <c r="D102" s="243"/>
      <c r="E102" s="243"/>
      <c r="F102" s="243"/>
      <c r="G102" s="243"/>
      <c r="H102" s="243"/>
      <c r="I102" s="243"/>
      <c r="J102" s="243"/>
      <c r="K102" s="244"/>
    </row>
    <row r="103" s="1" customFormat="1" ht="17.25" customHeight="1">
      <c r="B103" s="242"/>
      <c r="C103" s="245" t="s">
        <v>505</v>
      </c>
      <c r="D103" s="245"/>
      <c r="E103" s="245"/>
      <c r="F103" s="245" t="s">
        <v>506</v>
      </c>
      <c r="G103" s="246"/>
      <c r="H103" s="245" t="s">
        <v>51</v>
      </c>
      <c r="I103" s="245" t="s">
        <v>54</v>
      </c>
      <c r="J103" s="245" t="s">
        <v>507</v>
      </c>
      <c r="K103" s="244"/>
    </row>
    <row r="104" s="1" customFormat="1" ht="17.25" customHeight="1">
      <c r="B104" s="242"/>
      <c r="C104" s="247" t="s">
        <v>508</v>
      </c>
      <c r="D104" s="247"/>
      <c r="E104" s="247"/>
      <c r="F104" s="248" t="s">
        <v>509</v>
      </c>
      <c r="G104" s="249"/>
      <c r="H104" s="247"/>
      <c r="I104" s="247"/>
      <c r="J104" s="247" t="s">
        <v>510</v>
      </c>
      <c r="K104" s="244"/>
    </row>
    <row r="105" s="1" customFormat="1" ht="5.25" customHeight="1">
      <c r="B105" s="242"/>
      <c r="C105" s="245"/>
      <c r="D105" s="245"/>
      <c r="E105" s="245"/>
      <c r="F105" s="245"/>
      <c r="G105" s="263"/>
      <c r="H105" s="245"/>
      <c r="I105" s="245"/>
      <c r="J105" s="245"/>
      <c r="K105" s="244"/>
    </row>
    <row r="106" s="1" customFormat="1" ht="15" customHeight="1">
      <c r="B106" s="242"/>
      <c r="C106" s="230" t="s">
        <v>50</v>
      </c>
      <c r="D106" s="252"/>
      <c r="E106" s="252"/>
      <c r="F106" s="253" t="s">
        <v>511</v>
      </c>
      <c r="G106" s="230"/>
      <c r="H106" s="230" t="s">
        <v>551</v>
      </c>
      <c r="I106" s="230" t="s">
        <v>513</v>
      </c>
      <c r="J106" s="230">
        <v>20</v>
      </c>
      <c r="K106" s="244"/>
    </row>
    <row r="107" s="1" customFormat="1" ht="15" customHeight="1">
      <c r="B107" s="242"/>
      <c r="C107" s="230" t="s">
        <v>514</v>
      </c>
      <c r="D107" s="230"/>
      <c r="E107" s="230"/>
      <c r="F107" s="253" t="s">
        <v>511</v>
      </c>
      <c r="G107" s="230"/>
      <c r="H107" s="230" t="s">
        <v>551</v>
      </c>
      <c r="I107" s="230" t="s">
        <v>513</v>
      </c>
      <c r="J107" s="230">
        <v>120</v>
      </c>
      <c r="K107" s="244"/>
    </row>
    <row r="108" s="1" customFormat="1" ht="15" customHeight="1">
      <c r="B108" s="255"/>
      <c r="C108" s="230" t="s">
        <v>516</v>
      </c>
      <c r="D108" s="230"/>
      <c r="E108" s="230"/>
      <c r="F108" s="253" t="s">
        <v>517</v>
      </c>
      <c r="G108" s="230"/>
      <c r="H108" s="230" t="s">
        <v>551</v>
      </c>
      <c r="I108" s="230" t="s">
        <v>513</v>
      </c>
      <c r="J108" s="230">
        <v>50</v>
      </c>
      <c r="K108" s="244"/>
    </row>
    <row r="109" s="1" customFormat="1" ht="15" customHeight="1">
      <c r="B109" s="255"/>
      <c r="C109" s="230" t="s">
        <v>519</v>
      </c>
      <c r="D109" s="230"/>
      <c r="E109" s="230"/>
      <c r="F109" s="253" t="s">
        <v>511</v>
      </c>
      <c r="G109" s="230"/>
      <c r="H109" s="230" t="s">
        <v>551</v>
      </c>
      <c r="I109" s="230" t="s">
        <v>521</v>
      </c>
      <c r="J109" s="230"/>
      <c r="K109" s="244"/>
    </row>
    <row r="110" s="1" customFormat="1" ht="15" customHeight="1">
      <c r="B110" s="255"/>
      <c r="C110" s="230" t="s">
        <v>530</v>
      </c>
      <c r="D110" s="230"/>
      <c r="E110" s="230"/>
      <c r="F110" s="253" t="s">
        <v>517</v>
      </c>
      <c r="G110" s="230"/>
      <c r="H110" s="230" t="s">
        <v>551</v>
      </c>
      <c r="I110" s="230" t="s">
        <v>513</v>
      </c>
      <c r="J110" s="230">
        <v>50</v>
      </c>
      <c r="K110" s="244"/>
    </row>
    <row r="111" s="1" customFormat="1" ht="15" customHeight="1">
      <c r="B111" s="255"/>
      <c r="C111" s="230" t="s">
        <v>538</v>
      </c>
      <c r="D111" s="230"/>
      <c r="E111" s="230"/>
      <c r="F111" s="253" t="s">
        <v>517</v>
      </c>
      <c r="G111" s="230"/>
      <c r="H111" s="230" t="s">
        <v>551</v>
      </c>
      <c r="I111" s="230" t="s">
        <v>513</v>
      </c>
      <c r="J111" s="230">
        <v>50</v>
      </c>
      <c r="K111" s="244"/>
    </row>
    <row r="112" s="1" customFormat="1" ht="15" customHeight="1">
      <c r="B112" s="255"/>
      <c r="C112" s="230" t="s">
        <v>536</v>
      </c>
      <c r="D112" s="230"/>
      <c r="E112" s="230"/>
      <c r="F112" s="253" t="s">
        <v>517</v>
      </c>
      <c r="G112" s="230"/>
      <c r="H112" s="230" t="s">
        <v>551</v>
      </c>
      <c r="I112" s="230" t="s">
        <v>513</v>
      </c>
      <c r="J112" s="230">
        <v>50</v>
      </c>
      <c r="K112" s="244"/>
    </row>
    <row r="113" s="1" customFormat="1" ht="15" customHeight="1">
      <c r="B113" s="255"/>
      <c r="C113" s="230" t="s">
        <v>50</v>
      </c>
      <c r="D113" s="230"/>
      <c r="E113" s="230"/>
      <c r="F113" s="253" t="s">
        <v>511</v>
      </c>
      <c r="G113" s="230"/>
      <c r="H113" s="230" t="s">
        <v>552</v>
      </c>
      <c r="I113" s="230" t="s">
        <v>513</v>
      </c>
      <c r="J113" s="230">
        <v>20</v>
      </c>
      <c r="K113" s="244"/>
    </row>
    <row r="114" s="1" customFormat="1" ht="15" customHeight="1">
      <c r="B114" s="255"/>
      <c r="C114" s="230" t="s">
        <v>553</v>
      </c>
      <c r="D114" s="230"/>
      <c r="E114" s="230"/>
      <c r="F114" s="253" t="s">
        <v>511</v>
      </c>
      <c r="G114" s="230"/>
      <c r="H114" s="230" t="s">
        <v>554</v>
      </c>
      <c r="I114" s="230" t="s">
        <v>513</v>
      </c>
      <c r="J114" s="230">
        <v>120</v>
      </c>
      <c r="K114" s="244"/>
    </row>
    <row r="115" s="1" customFormat="1" ht="15" customHeight="1">
      <c r="B115" s="255"/>
      <c r="C115" s="230" t="s">
        <v>35</v>
      </c>
      <c r="D115" s="230"/>
      <c r="E115" s="230"/>
      <c r="F115" s="253" t="s">
        <v>511</v>
      </c>
      <c r="G115" s="230"/>
      <c r="H115" s="230" t="s">
        <v>555</v>
      </c>
      <c r="I115" s="230" t="s">
        <v>546</v>
      </c>
      <c r="J115" s="230"/>
      <c r="K115" s="244"/>
    </row>
    <row r="116" s="1" customFormat="1" ht="15" customHeight="1">
      <c r="B116" s="255"/>
      <c r="C116" s="230" t="s">
        <v>45</v>
      </c>
      <c r="D116" s="230"/>
      <c r="E116" s="230"/>
      <c r="F116" s="253" t="s">
        <v>511</v>
      </c>
      <c r="G116" s="230"/>
      <c r="H116" s="230" t="s">
        <v>556</v>
      </c>
      <c r="I116" s="230" t="s">
        <v>546</v>
      </c>
      <c r="J116" s="230"/>
      <c r="K116" s="244"/>
    </row>
    <row r="117" s="1" customFormat="1" ht="15" customHeight="1">
      <c r="B117" s="255"/>
      <c r="C117" s="230" t="s">
        <v>54</v>
      </c>
      <c r="D117" s="230"/>
      <c r="E117" s="230"/>
      <c r="F117" s="253" t="s">
        <v>511</v>
      </c>
      <c r="G117" s="230"/>
      <c r="H117" s="230" t="s">
        <v>557</v>
      </c>
      <c r="I117" s="230" t="s">
        <v>558</v>
      </c>
      <c r="J117" s="230"/>
      <c r="K117" s="244"/>
    </row>
    <row r="118" s="1" customFormat="1" ht="15" customHeight="1">
      <c r="B118" s="258"/>
      <c r="C118" s="264"/>
      <c r="D118" s="264"/>
      <c r="E118" s="264"/>
      <c r="F118" s="264"/>
      <c r="G118" s="264"/>
      <c r="H118" s="264"/>
      <c r="I118" s="264"/>
      <c r="J118" s="264"/>
      <c r="K118" s="260"/>
    </row>
    <row r="119" s="1" customFormat="1" ht="18.75" customHeight="1">
      <c r="B119" s="265"/>
      <c r="C119" s="266"/>
      <c r="D119" s="266"/>
      <c r="E119" s="266"/>
      <c r="F119" s="267"/>
      <c r="G119" s="266"/>
      <c r="H119" s="266"/>
      <c r="I119" s="266"/>
      <c r="J119" s="266"/>
      <c r="K119" s="265"/>
    </row>
    <row r="120" s="1" customFormat="1" ht="18.75" customHeight="1">
      <c r="B120" s="238"/>
      <c r="C120" s="238"/>
      <c r="D120" s="238"/>
      <c r="E120" s="238"/>
      <c r="F120" s="238"/>
      <c r="G120" s="238"/>
      <c r="H120" s="238"/>
      <c r="I120" s="238"/>
      <c r="J120" s="238"/>
      <c r="K120" s="238"/>
    </row>
    <row r="121" s="1" customFormat="1" ht="7.5" customHeight="1">
      <c r="B121" s="268"/>
      <c r="C121" s="269"/>
      <c r="D121" s="269"/>
      <c r="E121" s="269"/>
      <c r="F121" s="269"/>
      <c r="G121" s="269"/>
      <c r="H121" s="269"/>
      <c r="I121" s="269"/>
      <c r="J121" s="269"/>
      <c r="K121" s="270"/>
    </row>
    <row r="122" s="1" customFormat="1" ht="45" customHeight="1">
      <c r="B122" s="271"/>
      <c r="C122" s="221" t="s">
        <v>559</v>
      </c>
      <c r="D122" s="221"/>
      <c r="E122" s="221"/>
      <c r="F122" s="221"/>
      <c r="G122" s="221"/>
      <c r="H122" s="221"/>
      <c r="I122" s="221"/>
      <c r="J122" s="221"/>
      <c r="K122" s="272"/>
    </row>
    <row r="123" s="1" customFormat="1" ht="17.25" customHeight="1">
      <c r="B123" s="273"/>
      <c r="C123" s="245" t="s">
        <v>505</v>
      </c>
      <c r="D123" s="245"/>
      <c r="E123" s="245"/>
      <c r="F123" s="245" t="s">
        <v>506</v>
      </c>
      <c r="G123" s="246"/>
      <c r="H123" s="245" t="s">
        <v>51</v>
      </c>
      <c r="I123" s="245" t="s">
        <v>54</v>
      </c>
      <c r="J123" s="245" t="s">
        <v>507</v>
      </c>
      <c r="K123" s="274"/>
    </row>
    <row r="124" s="1" customFormat="1" ht="17.25" customHeight="1">
      <c r="B124" s="273"/>
      <c r="C124" s="247" t="s">
        <v>508</v>
      </c>
      <c r="D124" s="247"/>
      <c r="E124" s="247"/>
      <c r="F124" s="248" t="s">
        <v>509</v>
      </c>
      <c r="G124" s="249"/>
      <c r="H124" s="247"/>
      <c r="I124" s="247"/>
      <c r="J124" s="247" t="s">
        <v>510</v>
      </c>
      <c r="K124" s="274"/>
    </row>
    <row r="125" s="1" customFormat="1" ht="5.25" customHeight="1">
      <c r="B125" s="275"/>
      <c r="C125" s="250"/>
      <c r="D125" s="250"/>
      <c r="E125" s="250"/>
      <c r="F125" s="250"/>
      <c r="G125" s="276"/>
      <c r="H125" s="250"/>
      <c r="I125" s="250"/>
      <c r="J125" s="250"/>
      <c r="K125" s="277"/>
    </row>
    <row r="126" s="1" customFormat="1" ht="15" customHeight="1">
      <c r="B126" s="275"/>
      <c r="C126" s="230" t="s">
        <v>514</v>
      </c>
      <c r="D126" s="252"/>
      <c r="E126" s="252"/>
      <c r="F126" s="253" t="s">
        <v>511</v>
      </c>
      <c r="G126" s="230"/>
      <c r="H126" s="230" t="s">
        <v>551</v>
      </c>
      <c r="I126" s="230" t="s">
        <v>513</v>
      </c>
      <c r="J126" s="230">
        <v>120</v>
      </c>
      <c r="K126" s="278"/>
    </row>
    <row r="127" s="1" customFormat="1" ht="15" customHeight="1">
      <c r="B127" s="275"/>
      <c r="C127" s="230" t="s">
        <v>560</v>
      </c>
      <c r="D127" s="230"/>
      <c r="E127" s="230"/>
      <c r="F127" s="253" t="s">
        <v>511</v>
      </c>
      <c r="G127" s="230"/>
      <c r="H127" s="230" t="s">
        <v>561</v>
      </c>
      <c r="I127" s="230" t="s">
        <v>513</v>
      </c>
      <c r="J127" s="230" t="s">
        <v>562</v>
      </c>
      <c r="K127" s="278"/>
    </row>
    <row r="128" s="1" customFormat="1" ht="15" customHeight="1">
      <c r="B128" s="275"/>
      <c r="C128" s="230" t="s">
        <v>82</v>
      </c>
      <c r="D128" s="230"/>
      <c r="E128" s="230"/>
      <c r="F128" s="253" t="s">
        <v>511</v>
      </c>
      <c r="G128" s="230"/>
      <c r="H128" s="230" t="s">
        <v>563</v>
      </c>
      <c r="I128" s="230" t="s">
        <v>513</v>
      </c>
      <c r="J128" s="230" t="s">
        <v>562</v>
      </c>
      <c r="K128" s="278"/>
    </row>
    <row r="129" s="1" customFormat="1" ht="15" customHeight="1">
      <c r="B129" s="275"/>
      <c r="C129" s="230" t="s">
        <v>522</v>
      </c>
      <c r="D129" s="230"/>
      <c r="E129" s="230"/>
      <c r="F129" s="253" t="s">
        <v>517</v>
      </c>
      <c r="G129" s="230"/>
      <c r="H129" s="230" t="s">
        <v>523</v>
      </c>
      <c r="I129" s="230" t="s">
        <v>513</v>
      </c>
      <c r="J129" s="230">
        <v>15</v>
      </c>
      <c r="K129" s="278"/>
    </row>
    <row r="130" s="1" customFormat="1" ht="15" customHeight="1">
      <c r="B130" s="275"/>
      <c r="C130" s="256" t="s">
        <v>524</v>
      </c>
      <c r="D130" s="256"/>
      <c r="E130" s="256"/>
      <c r="F130" s="257" t="s">
        <v>517</v>
      </c>
      <c r="G130" s="256"/>
      <c r="H130" s="256" t="s">
        <v>525</v>
      </c>
      <c r="I130" s="256" t="s">
        <v>513</v>
      </c>
      <c r="J130" s="256">
        <v>15</v>
      </c>
      <c r="K130" s="278"/>
    </row>
    <row r="131" s="1" customFormat="1" ht="15" customHeight="1">
      <c r="B131" s="275"/>
      <c r="C131" s="256" t="s">
        <v>526</v>
      </c>
      <c r="D131" s="256"/>
      <c r="E131" s="256"/>
      <c r="F131" s="257" t="s">
        <v>517</v>
      </c>
      <c r="G131" s="256"/>
      <c r="H131" s="256" t="s">
        <v>527</v>
      </c>
      <c r="I131" s="256" t="s">
        <v>513</v>
      </c>
      <c r="J131" s="256">
        <v>20</v>
      </c>
      <c r="K131" s="278"/>
    </row>
    <row r="132" s="1" customFormat="1" ht="15" customHeight="1">
      <c r="B132" s="275"/>
      <c r="C132" s="256" t="s">
        <v>528</v>
      </c>
      <c r="D132" s="256"/>
      <c r="E132" s="256"/>
      <c r="F132" s="257" t="s">
        <v>517</v>
      </c>
      <c r="G132" s="256"/>
      <c r="H132" s="256" t="s">
        <v>529</v>
      </c>
      <c r="I132" s="256" t="s">
        <v>513</v>
      </c>
      <c r="J132" s="256">
        <v>20</v>
      </c>
      <c r="K132" s="278"/>
    </row>
    <row r="133" s="1" customFormat="1" ht="15" customHeight="1">
      <c r="B133" s="275"/>
      <c r="C133" s="230" t="s">
        <v>516</v>
      </c>
      <c r="D133" s="230"/>
      <c r="E133" s="230"/>
      <c r="F133" s="253" t="s">
        <v>517</v>
      </c>
      <c r="G133" s="230"/>
      <c r="H133" s="230" t="s">
        <v>551</v>
      </c>
      <c r="I133" s="230" t="s">
        <v>513</v>
      </c>
      <c r="J133" s="230">
        <v>50</v>
      </c>
      <c r="K133" s="278"/>
    </row>
    <row r="134" s="1" customFormat="1" ht="15" customHeight="1">
      <c r="B134" s="275"/>
      <c r="C134" s="230" t="s">
        <v>530</v>
      </c>
      <c r="D134" s="230"/>
      <c r="E134" s="230"/>
      <c r="F134" s="253" t="s">
        <v>517</v>
      </c>
      <c r="G134" s="230"/>
      <c r="H134" s="230" t="s">
        <v>551</v>
      </c>
      <c r="I134" s="230" t="s">
        <v>513</v>
      </c>
      <c r="J134" s="230">
        <v>50</v>
      </c>
      <c r="K134" s="278"/>
    </row>
    <row r="135" s="1" customFormat="1" ht="15" customHeight="1">
      <c r="B135" s="275"/>
      <c r="C135" s="230" t="s">
        <v>536</v>
      </c>
      <c r="D135" s="230"/>
      <c r="E135" s="230"/>
      <c r="F135" s="253" t="s">
        <v>517</v>
      </c>
      <c r="G135" s="230"/>
      <c r="H135" s="230" t="s">
        <v>551</v>
      </c>
      <c r="I135" s="230" t="s">
        <v>513</v>
      </c>
      <c r="J135" s="230">
        <v>50</v>
      </c>
      <c r="K135" s="278"/>
    </row>
    <row r="136" s="1" customFormat="1" ht="15" customHeight="1">
      <c r="B136" s="275"/>
      <c r="C136" s="230" t="s">
        <v>538</v>
      </c>
      <c r="D136" s="230"/>
      <c r="E136" s="230"/>
      <c r="F136" s="253" t="s">
        <v>517</v>
      </c>
      <c r="G136" s="230"/>
      <c r="H136" s="230" t="s">
        <v>551</v>
      </c>
      <c r="I136" s="230" t="s">
        <v>513</v>
      </c>
      <c r="J136" s="230">
        <v>50</v>
      </c>
      <c r="K136" s="278"/>
    </row>
    <row r="137" s="1" customFormat="1" ht="15" customHeight="1">
      <c r="B137" s="275"/>
      <c r="C137" s="230" t="s">
        <v>539</v>
      </c>
      <c r="D137" s="230"/>
      <c r="E137" s="230"/>
      <c r="F137" s="253" t="s">
        <v>517</v>
      </c>
      <c r="G137" s="230"/>
      <c r="H137" s="230" t="s">
        <v>564</v>
      </c>
      <c r="I137" s="230" t="s">
        <v>513</v>
      </c>
      <c r="J137" s="230">
        <v>255</v>
      </c>
      <c r="K137" s="278"/>
    </row>
    <row r="138" s="1" customFormat="1" ht="15" customHeight="1">
      <c r="B138" s="275"/>
      <c r="C138" s="230" t="s">
        <v>541</v>
      </c>
      <c r="D138" s="230"/>
      <c r="E138" s="230"/>
      <c r="F138" s="253" t="s">
        <v>511</v>
      </c>
      <c r="G138" s="230"/>
      <c r="H138" s="230" t="s">
        <v>565</v>
      </c>
      <c r="I138" s="230" t="s">
        <v>543</v>
      </c>
      <c r="J138" s="230"/>
      <c r="K138" s="278"/>
    </row>
    <row r="139" s="1" customFormat="1" ht="15" customHeight="1">
      <c r="B139" s="275"/>
      <c r="C139" s="230" t="s">
        <v>544</v>
      </c>
      <c r="D139" s="230"/>
      <c r="E139" s="230"/>
      <c r="F139" s="253" t="s">
        <v>511</v>
      </c>
      <c r="G139" s="230"/>
      <c r="H139" s="230" t="s">
        <v>566</v>
      </c>
      <c r="I139" s="230" t="s">
        <v>546</v>
      </c>
      <c r="J139" s="230"/>
      <c r="K139" s="278"/>
    </row>
    <row r="140" s="1" customFormat="1" ht="15" customHeight="1">
      <c r="B140" s="275"/>
      <c r="C140" s="230" t="s">
        <v>547</v>
      </c>
      <c r="D140" s="230"/>
      <c r="E140" s="230"/>
      <c r="F140" s="253" t="s">
        <v>511</v>
      </c>
      <c r="G140" s="230"/>
      <c r="H140" s="230" t="s">
        <v>547</v>
      </c>
      <c r="I140" s="230" t="s">
        <v>546</v>
      </c>
      <c r="J140" s="230"/>
      <c r="K140" s="278"/>
    </row>
    <row r="141" s="1" customFormat="1" ht="15" customHeight="1">
      <c r="B141" s="275"/>
      <c r="C141" s="230" t="s">
        <v>35</v>
      </c>
      <c r="D141" s="230"/>
      <c r="E141" s="230"/>
      <c r="F141" s="253" t="s">
        <v>511</v>
      </c>
      <c r="G141" s="230"/>
      <c r="H141" s="230" t="s">
        <v>567</v>
      </c>
      <c r="I141" s="230" t="s">
        <v>546</v>
      </c>
      <c r="J141" s="230"/>
      <c r="K141" s="278"/>
    </row>
    <row r="142" s="1" customFormat="1" ht="15" customHeight="1">
      <c r="B142" s="275"/>
      <c r="C142" s="230" t="s">
        <v>568</v>
      </c>
      <c r="D142" s="230"/>
      <c r="E142" s="230"/>
      <c r="F142" s="253" t="s">
        <v>511</v>
      </c>
      <c r="G142" s="230"/>
      <c r="H142" s="230" t="s">
        <v>569</v>
      </c>
      <c r="I142" s="230" t="s">
        <v>546</v>
      </c>
      <c r="J142" s="230"/>
      <c r="K142" s="278"/>
    </row>
    <row r="143" s="1" customFormat="1" ht="15" customHeight="1">
      <c r="B143" s="279"/>
      <c r="C143" s="280"/>
      <c r="D143" s="280"/>
      <c r="E143" s="280"/>
      <c r="F143" s="280"/>
      <c r="G143" s="280"/>
      <c r="H143" s="280"/>
      <c r="I143" s="280"/>
      <c r="J143" s="280"/>
      <c r="K143" s="281"/>
    </row>
    <row r="144" s="1" customFormat="1" ht="18.75" customHeight="1">
      <c r="B144" s="266"/>
      <c r="C144" s="266"/>
      <c r="D144" s="266"/>
      <c r="E144" s="266"/>
      <c r="F144" s="267"/>
      <c r="G144" s="266"/>
      <c r="H144" s="266"/>
      <c r="I144" s="266"/>
      <c r="J144" s="266"/>
      <c r="K144" s="266"/>
    </row>
    <row r="145" s="1" customFormat="1" ht="18.75" customHeight="1">
      <c r="B145" s="238"/>
      <c r="C145" s="238"/>
      <c r="D145" s="238"/>
      <c r="E145" s="238"/>
      <c r="F145" s="238"/>
      <c r="G145" s="238"/>
      <c r="H145" s="238"/>
      <c r="I145" s="238"/>
      <c r="J145" s="238"/>
      <c r="K145" s="238"/>
    </row>
    <row r="146" s="1" customFormat="1" ht="7.5" customHeight="1">
      <c r="B146" s="239"/>
      <c r="C146" s="240"/>
      <c r="D146" s="240"/>
      <c r="E146" s="240"/>
      <c r="F146" s="240"/>
      <c r="G146" s="240"/>
      <c r="H146" s="240"/>
      <c r="I146" s="240"/>
      <c r="J146" s="240"/>
      <c r="K146" s="241"/>
    </row>
    <row r="147" s="1" customFormat="1" ht="45" customHeight="1">
      <c r="B147" s="242"/>
      <c r="C147" s="243" t="s">
        <v>570</v>
      </c>
      <c r="D147" s="243"/>
      <c r="E147" s="243"/>
      <c r="F147" s="243"/>
      <c r="G147" s="243"/>
      <c r="H147" s="243"/>
      <c r="I147" s="243"/>
      <c r="J147" s="243"/>
      <c r="K147" s="244"/>
    </row>
    <row r="148" s="1" customFormat="1" ht="17.25" customHeight="1">
      <c r="B148" s="242"/>
      <c r="C148" s="245" t="s">
        <v>505</v>
      </c>
      <c r="D148" s="245"/>
      <c r="E148" s="245"/>
      <c r="F148" s="245" t="s">
        <v>506</v>
      </c>
      <c r="G148" s="246"/>
      <c r="H148" s="245" t="s">
        <v>51</v>
      </c>
      <c r="I148" s="245" t="s">
        <v>54</v>
      </c>
      <c r="J148" s="245" t="s">
        <v>507</v>
      </c>
      <c r="K148" s="244"/>
    </row>
    <row r="149" s="1" customFormat="1" ht="17.25" customHeight="1">
      <c r="B149" s="242"/>
      <c r="C149" s="247" t="s">
        <v>508</v>
      </c>
      <c r="D149" s="247"/>
      <c r="E149" s="247"/>
      <c r="F149" s="248" t="s">
        <v>509</v>
      </c>
      <c r="G149" s="249"/>
      <c r="H149" s="247"/>
      <c r="I149" s="247"/>
      <c r="J149" s="247" t="s">
        <v>510</v>
      </c>
      <c r="K149" s="244"/>
    </row>
    <row r="150" s="1" customFormat="1" ht="5.25" customHeight="1">
      <c r="B150" s="255"/>
      <c r="C150" s="250"/>
      <c r="D150" s="250"/>
      <c r="E150" s="250"/>
      <c r="F150" s="250"/>
      <c r="G150" s="251"/>
      <c r="H150" s="250"/>
      <c r="I150" s="250"/>
      <c r="J150" s="250"/>
      <c r="K150" s="278"/>
    </row>
    <row r="151" s="1" customFormat="1" ht="15" customHeight="1">
      <c r="B151" s="255"/>
      <c r="C151" s="282" t="s">
        <v>514</v>
      </c>
      <c r="D151" s="230"/>
      <c r="E151" s="230"/>
      <c r="F151" s="283" t="s">
        <v>511</v>
      </c>
      <c r="G151" s="230"/>
      <c r="H151" s="282" t="s">
        <v>551</v>
      </c>
      <c r="I151" s="282" t="s">
        <v>513</v>
      </c>
      <c r="J151" s="282">
        <v>120</v>
      </c>
      <c r="K151" s="278"/>
    </row>
    <row r="152" s="1" customFormat="1" ht="15" customHeight="1">
      <c r="B152" s="255"/>
      <c r="C152" s="282" t="s">
        <v>560</v>
      </c>
      <c r="D152" s="230"/>
      <c r="E152" s="230"/>
      <c r="F152" s="283" t="s">
        <v>511</v>
      </c>
      <c r="G152" s="230"/>
      <c r="H152" s="282" t="s">
        <v>571</v>
      </c>
      <c r="I152" s="282" t="s">
        <v>513</v>
      </c>
      <c r="J152" s="282" t="s">
        <v>562</v>
      </c>
      <c r="K152" s="278"/>
    </row>
    <row r="153" s="1" customFormat="1" ht="15" customHeight="1">
      <c r="B153" s="255"/>
      <c r="C153" s="282" t="s">
        <v>82</v>
      </c>
      <c r="D153" s="230"/>
      <c r="E153" s="230"/>
      <c r="F153" s="283" t="s">
        <v>511</v>
      </c>
      <c r="G153" s="230"/>
      <c r="H153" s="282" t="s">
        <v>572</v>
      </c>
      <c r="I153" s="282" t="s">
        <v>513</v>
      </c>
      <c r="J153" s="282" t="s">
        <v>562</v>
      </c>
      <c r="K153" s="278"/>
    </row>
    <row r="154" s="1" customFormat="1" ht="15" customHeight="1">
      <c r="B154" s="255"/>
      <c r="C154" s="282" t="s">
        <v>516</v>
      </c>
      <c r="D154" s="230"/>
      <c r="E154" s="230"/>
      <c r="F154" s="283" t="s">
        <v>517</v>
      </c>
      <c r="G154" s="230"/>
      <c r="H154" s="282" t="s">
        <v>551</v>
      </c>
      <c r="I154" s="282" t="s">
        <v>513</v>
      </c>
      <c r="J154" s="282">
        <v>50</v>
      </c>
      <c r="K154" s="278"/>
    </row>
    <row r="155" s="1" customFormat="1" ht="15" customHeight="1">
      <c r="B155" s="255"/>
      <c r="C155" s="282" t="s">
        <v>519</v>
      </c>
      <c r="D155" s="230"/>
      <c r="E155" s="230"/>
      <c r="F155" s="283" t="s">
        <v>511</v>
      </c>
      <c r="G155" s="230"/>
      <c r="H155" s="282" t="s">
        <v>551</v>
      </c>
      <c r="I155" s="282" t="s">
        <v>521</v>
      </c>
      <c r="J155" s="282"/>
      <c r="K155" s="278"/>
    </row>
    <row r="156" s="1" customFormat="1" ht="15" customHeight="1">
      <c r="B156" s="255"/>
      <c r="C156" s="282" t="s">
        <v>530</v>
      </c>
      <c r="D156" s="230"/>
      <c r="E156" s="230"/>
      <c r="F156" s="283" t="s">
        <v>517</v>
      </c>
      <c r="G156" s="230"/>
      <c r="H156" s="282" t="s">
        <v>551</v>
      </c>
      <c r="I156" s="282" t="s">
        <v>513</v>
      </c>
      <c r="J156" s="282">
        <v>50</v>
      </c>
      <c r="K156" s="278"/>
    </row>
    <row r="157" s="1" customFormat="1" ht="15" customHeight="1">
      <c r="B157" s="255"/>
      <c r="C157" s="282" t="s">
        <v>538</v>
      </c>
      <c r="D157" s="230"/>
      <c r="E157" s="230"/>
      <c r="F157" s="283" t="s">
        <v>517</v>
      </c>
      <c r="G157" s="230"/>
      <c r="H157" s="282" t="s">
        <v>551</v>
      </c>
      <c r="I157" s="282" t="s">
        <v>513</v>
      </c>
      <c r="J157" s="282">
        <v>50</v>
      </c>
      <c r="K157" s="278"/>
    </row>
    <row r="158" s="1" customFormat="1" ht="15" customHeight="1">
      <c r="B158" s="255"/>
      <c r="C158" s="282" t="s">
        <v>536</v>
      </c>
      <c r="D158" s="230"/>
      <c r="E158" s="230"/>
      <c r="F158" s="283" t="s">
        <v>517</v>
      </c>
      <c r="G158" s="230"/>
      <c r="H158" s="282" t="s">
        <v>551</v>
      </c>
      <c r="I158" s="282" t="s">
        <v>513</v>
      </c>
      <c r="J158" s="282">
        <v>50</v>
      </c>
      <c r="K158" s="278"/>
    </row>
    <row r="159" s="1" customFormat="1" ht="15" customHeight="1">
      <c r="B159" s="255"/>
      <c r="C159" s="282" t="s">
        <v>99</v>
      </c>
      <c r="D159" s="230"/>
      <c r="E159" s="230"/>
      <c r="F159" s="283" t="s">
        <v>511</v>
      </c>
      <c r="G159" s="230"/>
      <c r="H159" s="282" t="s">
        <v>573</v>
      </c>
      <c r="I159" s="282" t="s">
        <v>513</v>
      </c>
      <c r="J159" s="282" t="s">
        <v>574</v>
      </c>
      <c r="K159" s="278"/>
    </row>
    <row r="160" s="1" customFormat="1" ht="15" customHeight="1">
      <c r="B160" s="255"/>
      <c r="C160" s="282" t="s">
        <v>575</v>
      </c>
      <c r="D160" s="230"/>
      <c r="E160" s="230"/>
      <c r="F160" s="283" t="s">
        <v>511</v>
      </c>
      <c r="G160" s="230"/>
      <c r="H160" s="282" t="s">
        <v>576</v>
      </c>
      <c r="I160" s="282" t="s">
        <v>546</v>
      </c>
      <c r="J160" s="282"/>
      <c r="K160" s="278"/>
    </row>
    <row r="161" s="1" customFormat="1" ht="15" customHeight="1">
      <c r="B161" s="284"/>
      <c r="C161" s="264"/>
      <c r="D161" s="264"/>
      <c r="E161" s="264"/>
      <c r="F161" s="264"/>
      <c r="G161" s="264"/>
      <c r="H161" s="264"/>
      <c r="I161" s="264"/>
      <c r="J161" s="264"/>
      <c r="K161" s="285"/>
    </row>
    <row r="162" s="1" customFormat="1" ht="18.75" customHeight="1">
      <c r="B162" s="266"/>
      <c r="C162" s="276"/>
      <c r="D162" s="276"/>
      <c r="E162" s="276"/>
      <c r="F162" s="286"/>
      <c r="G162" s="276"/>
      <c r="H162" s="276"/>
      <c r="I162" s="276"/>
      <c r="J162" s="276"/>
      <c r="K162" s="266"/>
    </row>
    <row r="163" s="1" customFormat="1" ht="18.75" customHeight="1"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</row>
    <row r="164" s="1" customFormat="1" ht="7.5" customHeight="1">
      <c r="B164" s="217"/>
      <c r="C164" s="218"/>
      <c r="D164" s="218"/>
      <c r="E164" s="218"/>
      <c r="F164" s="218"/>
      <c r="G164" s="218"/>
      <c r="H164" s="218"/>
      <c r="I164" s="218"/>
      <c r="J164" s="218"/>
      <c r="K164" s="219"/>
    </row>
    <row r="165" s="1" customFormat="1" ht="45" customHeight="1">
      <c r="B165" s="220"/>
      <c r="C165" s="221" t="s">
        <v>577</v>
      </c>
      <c r="D165" s="221"/>
      <c r="E165" s="221"/>
      <c r="F165" s="221"/>
      <c r="G165" s="221"/>
      <c r="H165" s="221"/>
      <c r="I165" s="221"/>
      <c r="J165" s="221"/>
      <c r="K165" s="222"/>
    </row>
    <row r="166" s="1" customFormat="1" ht="17.25" customHeight="1">
      <c r="B166" s="220"/>
      <c r="C166" s="245" t="s">
        <v>505</v>
      </c>
      <c r="D166" s="245"/>
      <c r="E166" s="245"/>
      <c r="F166" s="245" t="s">
        <v>506</v>
      </c>
      <c r="G166" s="287"/>
      <c r="H166" s="288" t="s">
        <v>51</v>
      </c>
      <c r="I166" s="288" t="s">
        <v>54</v>
      </c>
      <c r="J166" s="245" t="s">
        <v>507</v>
      </c>
      <c r="K166" s="222"/>
    </row>
    <row r="167" s="1" customFormat="1" ht="17.25" customHeight="1">
      <c r="B167" s="223"/>
      <c r="C167" s="247" t="s">
        <v>508</v>
      </c>
      <c r="D167" s="247"/>
      <c r="E167" s="247"/>
      <c r="F167" s="248" t="s">
        <v>509</v>
      </c>
      <c r="G167" s="289"/>
      <c r="H167" s="290"/>
      <c r="I167" s="290"/>
      <c r="J167" s="247" t="s">
        <v>510</v>
      </c>
      <c r="K167" s="225"/>
    </row>
    <row r="168" s="1" customFormat="1" ht="5.25" customHeight="1">
      <c r="B168" s="255"/>
      <c r="C168" s="250"/>
      <c r="D168" s="250"/>
      <c r="E168" s="250"/>
      <c r="F168" s="250"/>
      <c r="G168" s="251"/>
      <c r="H168" s="250"/>
      <c r="I168" s="250"/>
      <c r="J168" s="250"/>
      <c r="K168" s="278"/>
    </row>
    <row r="169" s="1" customFormat="1" ht="15" customHeight="1">
      <c r="B169" s="255"/>
      <c r="C169" s="230" t="s">
        <v>514</v>
      </c>
      <c r="D169" s="230"/>
      <c r="E169" s="230"/>
      <c r="F169" s="253" t="s">
        <v>511</v>
      </c>
      <c r="G169" s="230"/>
      <c r="H169" s="230" t="s">
        <v>551</v>
      </c>
      <c r="I169" s="230" t="s">
        <v>513</v>
      </c>
      <c r="J169" s="230">
        <v>120</v>
      </c>
      <c r="K169" s="278"/>
    </row>
    <row r="170" s="1" customFormat="1" ht="15" customHeight="1">
      <c r="B170" s="255"/>
      <c r="C170" s="230" t="s">
        <v>560</v>
      </c>
      <c r="D170" s="230"/>
      <c r="E170" s="230"/>
      <c r="F170" s="253" t="s">
        <v>511</v>
      </c>
      <c r="G170" s="230"/>
      <c r="H170" s="230" t="s">
        <v>561</v>
      </c>
      <c r="I170" s="230" t="s">
        <v>513</v>
      </c>
      <c r="J170" s="230" t="s">
        <v>562</v>
      </c>
      <c r="K170" s="278"/>
    </row>
    <row r="171" s="1" customFormat="1" ht="15" customHeight="1">
      <c r="B171" s="255"/>
      <c r="C171" s="230" t="s">
        <v>82</v>
      </c>
      <c r="D171" s="230"/>
      <c r="E171" s="230"/>
      <c r="F171" s="253" t="s">
        <v>511</v>
      </c>
      <c r="G171" s="230"/>
      <c r="H171" s="230" t="s">
        <v>578</v>
      </c>
      <c r="I171" s="230" t="s">
        <v>513</v>
      </c>
      <c r="J171" s="230" t="s">
        <v>562</v>
      </c>
      <c r="K171" s="278"/>
    </row>
    <row r="172" s="1" customFormat="1" ht="15" customHeight="1">
      <c r="B172" s="255"/>
      <c r="C172" s="230" t="s">
        <v>516</v>
      </c>
      <c r="D172" s="230"/>
      <c r="E172" s="230"/>
      <c r="F172" s="253" t="s">
        <v>517</v>
      </c>
      <c r="G172" s="230"/>
      <c r="H172" s="230" t="s">
        <v>578</v>
      </c>
      <c r="I172" s="230" t="s">
        <v>513</v>
      </c>
      <c r="J172" s="230">
        <v>50</v>
      </c>
      <c r="K172" s="278"/>
    </row>
    <row r="173" s="1" customFormat="1" ht="15" customHeight="1">
      <c r="B173" s="255"/>
      <c r="C173" s="230" t="s">
        <v>519</v>
      </c>
      <c r="D173" s="230"/>
      <c r="E173" s="230"/>
      <c r="F173" s="253" t="s">
        <v>511</v>
      </c>
      <c r="G173" s="230"/>
      <c r="H173" s="230" t="s">
        <v>578</v>
      </c>
      <c r="I173" s="230" t="s">
        <v>521</v>
      </c>
      <c r="J173" s="230"/>
      <c r="K173" s="278"/>
    </row>
    <row r="174" s="1" customFormat="1" ht="15" customHeight="1">
      <c r="B174" s="255"/>
      <c r="C174" s="230" t="s">
        <v>530</v>
      </c>
      <c r="D174" s="230"/>
      <c r="E174" s="230"/>
      <c r="F174" s="253" t="s">
        <v>517</v>
      </c>
      <c r="G174" s="230"/>
      <c r="H174" s="230" t="s">
        <v>578</v>
      </c>
      <c r="I174" s="230" t="s">
        <v>513</v>
      </c>
      <c r="J174" s="230">
        <v>50</v>
      </c>
      <c r="K174" s="278"/>
    </row>
    <row r="175" s="1" customFormat="1" ht="15" customHeight="1">
      <c r="B175" s="255"/>
      <c r="C175" s="230" t="s">
        <v>538</v>
      </c>
      <c r="D175" s="230"/>
      <c r="E175" s="230"/>
      <c r="F175" s="253" t="s">
        <v>517</v>
      </c>
      <c r="G175" s="230"/>
      <c r="H175" s="230" t="s">
        <v>578</v>
      </c>
      <c r="I175" s="230" t="s">
        <v>513</v>
      </c>
      <c r="J175" s="230">
        <v>50</v>
      </c>
      <c r="K175" s="278"/>
    </row>
    <row r="176" s="1" customFormat="1" ht="15" customHeight="1">
      <c r="B176" s="255"/>
      <c r="C176" s="230" t="s">
        <v>536</v>
      </c>
      <c r="D176" s="230"/>
      <c r="E176" s="230"/>
      <c r="F176" s="253" t="s">
        <v>517</v>
      </c>
      <c r="G176" s="230"/>
      <c r="H176" s="230" t="s">
        <v>578</v>
      </c>
      <c r="I176" s="230" t="s">
        <v>513</v>
      </c>
      <c r="J176" s="230">
        <v>50</v>
      </c>
      <c r="K176" s="278"/>
    </row>
    <row r="177" s="1" customFormat="1" ht="15" customHeight="1">
      <c r="B177" s="255"/>
      <c r="C177" s="230" t="s">
        <v>109</v>
      </c>
      <c r="D177" s="230"/>
      <c r="E177" s="230"/>
      <c r="F177" s="253" t="s">
        <v>511</v>
      </c>
      <c r="G177" s="230"/>
      <c r="H177" s="230" t="s">
        <v>579</v>
      </c>
      <c r="I177" s="230" t="s">
        <v>580</v>
      </c>
      <c r="J177" s="230"/>
      <c r="K177" s="278"/>
    </row>
    <row r="178" s="1" customFormat="1" ht="15" customHeight="1">
      <c r="B178" s="255"/>
      <c r="C178" s="230" t="s">
        <v>54</v>
      </c>
      <c r="D178" s="230"/>
      <c r="E178" s="230"/>
      <c r="F178" s="253" t="s">
        <v>511</v>
      </c>
      <c r="G178" s="230"/>
      <c r="H178" s="230" t="s">
        <v>581</v>
      </c>
      <c r="I178" s="230" t="s">
        <v>582</v>
      </c>
      <c r="J178" s="230">
        <v>1</v>
      </c>
      <c r="K178" s="278"/>
    </row>
    <row r="179" s="1" customFormat="1" ht="15" customHeight="1">
      <c r="B179" s="255"/>
      <c r="C179" s="230" t="s">
        <v>50</v>
      </c>
      <c r="D179" s="230"/>
      <c r="E179" s="230"/>
      <c r="F179" s="253" t="s">
        <v>511</v>
      </c>
      <c r="G179" s="230"/>
      <c r="H179" s="230" t="s">
        <v>583</v>
      </c>
      <c r="I179" s="230" t="s">
        <v>513</v>
      </c>
      <c r="J179" s="230">
        <v>20</v>
      </c>
      <c r="K179" s="278"/>
    </row>
    <row r="180" s="1" customFormat="1" ht="15" customHeight="1">
      <c r="B180" s="255"/>
      <c r="C180" s="230" t="s">
        <v>51</v>
      </c>
      <c r="D180" s="230"/>
      <c r="E180" s="230"/>
      <c r="F180" s="253" t="s">
        <v>511</v>
      </c>
      <c r="G180" s="230"/>
      <c r="H180" s="230" t="s">
        <v>584</v>
      </c>
      <c r="I180" s="230" t="s">
        <v>513</v>
      </c>
      <c r="J180" s="230">
        <v>255</v>
      </c>
      <c r="K180" s="278"/>
    </row>
    <row r="181" s="1" customFormat="1" ht="15" customHeight="1">
      <c r="B181" s="255"/>
      <c r="C181" s="230" t="s">
        <v>110</v>
      </c>
      <c r="D181" s="230"/>
      <c r="E181" s="230"/>
      <c r="F181" s="253" t="s">
        <v>511</v>
      </c>
      <c r="G181" s="230"/>
      <c r="H181" s="230" t="s">
        <v>475</v>
      </c>
      <c r="I181" s="230" t="s">
        <v>513</v>
      </c>
      <c r="J181" s="230">
        <v>10</v>
      </c>
      <c r="K181" s="278"/>
    </row>
    <row r="182" s="1" customFormat="1" ht="15" customHeight="1">
      <c r="B182" s="255"/>
      <c r="C182" s="230" t="s">
        <v>111</v>
      </c>
      <c r="D182" s="230"/>
      <c r="E182" s="230"/>
      <c r="F182" s="253" t="s">
        <v>511</v>
      </c>
      <c r="G182" s="230"/>
      <c r="H182" s="230" t="s">
        <v>585</v>
      </c>
      <c r="I182" s="230" t="s">
        <v>546</v>
      </c>
      <c r="J182" s="230"/>
      <c r="K182" s="278"/>
    </row>
    <row r="183" s="1" customFormat="1" ht="15" customHeight="1">
      <c r="B183" s="255"/>
      <c r="C183" s="230" t="s">
        <v>586</v>
      </c>
      <c r="D183" s="230"/>
      <c r="E183" s="230"/>
      <c r="F183" s="253" t="s">
        <v>511</v>
      </c>
      <c r="G183" s="230"/>
      <c r="H183" s="230" t="s">
        <v>587</v>
      </c>
      <c r="I183" s="230" t="s">
        <v>546</v>
      </c>
      <c r="J183" s="230"/>
      <c r="K183" s="278"/>
    </row>
    <row r="184" s="1" customFormat="1" ht="15" customHeight="1">
      <c r="B184" s="255"/>
      <c r="C184" s="230" t="s">
        <v>575</v>
      </c>
      <c r="D184" s="230"/>
      <c r="E184" s="230"/>
      <c r="F184" s="253" t="s">
        <v>511</v>
      </c>
      <c r="G184" s="230"/>
      <c r="H184" s="230" t="s">
        <v>588</v>
      </c>
      <c r="I184" s="230" t="s">
        <v>546</v>
      </c>
      <c r="J184" s="230"/>
      <c r="K184" s="278"/>
    </row>
    <row r="185" s="1" customFormat="1" ht="15" customHeight="1">
      <c r="B185" s="255"/>
      <c r="C185" s="230" t="s">
        <v>113</v>
      </c>
      <c r="D185" s="230"/>
      <c r="E185" s="230"/>
      <c r="F185" s="253" t="s">
        <v>517</v>
      </c>
      <c r="G185" s="230"/>
      <c r="H185" s="230" t="s">
        <v>589</v>
      </c>
      <c r="I185" s="230" t="s">
        <v>513</v>
      </c>
      <c r="J185" s="230">
        <v>50</v>
      </c>
      <c r="K185" s="278"/>
    </row>
    <row r="186" s="1" customFormat="1" ht="15" customHeight="1">
      <c r="B186" s="255"/>
      <c r="C186" s="230" t="s">
        <v>590</v>
      </c>
      <c r="D186" s="230"/>
      <c r="E186" s="230"/>
      <c r="F186" s="253" t="s">
        <v>517</v>
      </c>
      <c r="G186" s="230"/>
      <c r="H186" s="230" t="s">
        <v>591</v>
      </c>
      <c r="I186" s="230" t="s">
        <v>592</v>
      </c>
      <c r="J186" s="230"/>
      <c r="K186" s="278"/>
    </row>
    <row r="187" s="1" customFormat="1" ht="15" customHeight="1">
      <c r="B187" s="255"/>
      <c r="C187" s="230" t="s">
        <v>593</v>
      </c>
      <c r="D187" s="230"/>
      <c r="E187" s="230"/>
      <c r="F187" s="253" t="s">
        <v>517</v>
      </c>
      <c r="G187" s="230"/>
      <c r="H187" s="230" t="s">
        <v>594</v>
      </c>
      <c r="I187" s="230" t="s">
        <v>592</v>
      </c>
      <c r="J187" s="230"/>
      <c r="K187" s="278"/>
    </row>
    <row r="188" s="1" customFormat="1" ht="15" customHeight="1">
      <c r="B188" s="255"/>
      <c r="C188" s="230" t="s">
        <v>595</v>
      </c>
      <c r="D188" s="230"/>
      <c r="E188" s="230"/>
      <c r="F188" s="253" t="s">
        <v>517</v>
      </c>
      <c r="G188" s="230"/>
      <c r="H188" s="230" t="s">
        <v>596</v>
      </c>
      <c r="I188" s="230" t="s">
        <v>592</v>
      </c>
      <c r="J188" s="230"/>
      <c r="K188" s="278"/>
    </row>
    <row r="189" s="1" customFormat="1" ht="15" customHeight="1">
      <c r="B189" s="255"/>
      <c r="C189" s="291" t="s">
        <v>597</v>
      </c>
      <c r="D189" s="230"/>
      <c r="E189" s="230"/>
      <c r="F189" s="253" t="s">
        <v>517</v>
      </c>
      <c r="G189" s="230"/>
      <c r="H189" s="230" t="s">
        <v>598</v>
      </c>
      <c r="I189" s="230" t="s">
        <v>599</v>
      </c>
      <c r="J189" s="292" t="s">
        <v>600</v>
      </c>
      <c r="K189" s="278"/>
    </row>
    <row r="190" s="1" customFormat="1" ht="15" customHeight="1">
      <c r="B190" s="255"/>
      <c r="C190" s="291" t="s">
        <v>39</v>
      </c>
      <c r="D190" s="230"/>
      <c r="E190" s="230"/>
      <c r="F190" s="253" t="s">
        <v>511</v>
      </c>
      <c r="G190" s="230"/>
      <c r="H190" s="227" t="s">
        <v>601</v>
      </c>
      <c r="I190" s="230" t="s">
        <v>602</v>
      </c>
      <c r="J190" s="230"/>
      <c r="K190" s="278"/>
    </row>
    <row r="191" s="1" customFormat="1" ht="15" customHeight="1">
      <c r="B191" s="255"/>
      <c r="C191" s="291" t="s">
        <v>603</v>
      </c>
      <c r="D191" s="230"/>
      <c r="E191" s="230"/>
      <c r="F191" s="253" t="s">
        <v>511</v>
      </c>
      <c r="G191" s="230"/>
      <c r="H191" s="230" t="s">
        <v>604</v>
      </c>
      <c r="I191" s="230" t="s">
        <v>546</v>
      </c>
      <c r="J191" s="230"/>
      <c r="K191" s="278"/>
    </row>
    <row r="192" s="1" customFormat="1" ht="15" customHeight="1">
      <c r="B192" s="255"/>
      <c r="C192" s="291" t="s">
        <v>605</v>
      </c>
      <c r="D192" s="230"/>
      <c r="E192" s="230"/>
      <c r="F192" s="253" t="s">
        <v>511</v>
      </c>
      <c r="G192" s="230"/>
      <c r="H192" s="230" t="s">
        <v>606</v>
      </c>
      <c r="I192" s="230" t="s">
        <v>546</v>
      </c>
      <c r="J192" s="230"/>
      <c r="K192" s="278"/>
    </row>
    <row r="193" s="1" customFormat="1" ht="15" customHeight="1">
      <c r="B193" s="255"/>
      <c r="C193" s="291" t="s">
        <v>607</v>
      </c>
      <c r="D193" s="230"/>
      <c r="E193" s="230"/>
      <c r="F193" s="253" t="s">
        <v>517</v>
      </c>
      <c r="G193" s="230"/>
      <c r="H193" s="230" t="s">
        <v>608</v>
      </c>
      <c r="I193" s="230" t="s">
        <v>546</v>
      </c>
      <c r="J193" s="230"/>
      <c r="K193" s="278"/>
    </row>
    <row r="194" s="1" customFormat="1" ht="15" customHeight="1">
      <c r="B194" s="284"/>
      <c r="C194" s="293"/>
      <c r="D194" s="264"/>
      <c r="E194" s="264"/>
      <c r="F194" s="264"/>
      <c r="G194" s="264"/>
      <c r="H194" s="264"/>
      <c r="I194" s="264"/>
      <c r="J194" s="264"/>
      <c r="K194" s="285"/>
    </row>
    <row r="195" s="1" customFormat="1" ht="18.75" customHeight="1">
      <c r="B195" s="266"/>
      <c r="C195" s="276"/>
      <c r="D195" s="276"/>
      <c r="E195" s="276"/>
      <c r="F195" s="286"/>
      <c r="G195" s="276"/>
      <c r="H195" s="276"/>
      <c r="I195" s="276"/>
      <c r="J195" s="276"/>
      <c r="K195" s="266"/>
    </row>
    <row r="196" s="1" customFormat="1" ht="18.75" customHeight="1">
      <c r="B196" s="266"/>
      <c r="C196" s="276"/>
      <c r="D196" s="276"/>
      <c r="E196" s="276"/>
      <c r="F196" s="286"/>
      <c r="G196" s="276"/>
      <c r="H196" s="276"/>
      <c r="I196" s="276"/>
      <c r="J196" s="276"/>
      <c r="K196" s="266"/>
    </row>
    <row r="197" s="1" customFormat="1" ht="18.75" customHeight="1">
      <c r="B197" s="238"/>
      <c r="C197" s="238"/>
      <c r="D197" s="238"/>
      <c r="E197" s="238"/>
      <c r="F197" s="238"/>
      <c r="G197" s="238"/>
      <c r="H197" s="238"/>
      <c r="I197" s="238"/>
      <c r="J197" s="238"/>
      <c r="K197" s="238"/>
    </row>
    <row r="198" s="1" customFormat="1" ht="13.5">
      <c r="B198" s="217"/>
      <c r="C198" s="218"/>
      <c r="D198" s="218"/>
      <c r="E198" s="218"/>
      <c r="F198" s="218"/>
      <c r="G198" s="218"/>
      <c r="H198" s="218"/>
      <c r="I198" s="218"/>
      <c r="J198" s="218"/>
      <c r="K198" s="219"/>
    </row>
    <row r="199" s="1" customFormat="1" ht="21">
      <c r="B199" s="220"/>
      <c r="C199" s="221" t="s">
        <v>609</v>
      </c>
      <c r="D199" s="221"/>
      <c r="E199" s="221"/>
      <c r="F199" s="221"/>
      <c r="G199" s="221"/>
      <c r="H199" s="221"/>
      <c r="I199" s="221"/>
      <c r="J199" s="221"/>
      <c r="K199" s="222"/>
    </row>
    <row r="200" s="1" customFormat="1" ht="25.5" customHeight="1">
      <c r="B200" s="220"/>
      <c r="C200" s="294" t="s">
        <v>610</v>
      </c>
      <c r="D200" s="294"/>
      <c r="E200" s="294"/>
      <c r="F200" s="294" t="s">
        <v>611</v>
      </c>
      <c r="G200" s="295"/>
      <c r="H200" s="294" t="s">
        <v>612</v>
      </c>
      <c r="I200" s="294"/>
      <c r="J200" s="294"/>
      <c r="K200" s="222"/>
    </row>
    <row r="201" s="1" customFormat="1" ht="5.25" customHeight="1">
      <c r="B201" s="255"/>
      <c r="C201" s="250"/>
      <c r="D201" s="250"/>
      <c r="E201" s="250"/>
      <c r="F201" s="250"/>
      <c r="G201" s="276"/>
      <c r="H201" s="250"/>
      <c r="I201" s="250"/>
      <c r="J201" s="250"/>
      <c r="K201" s="278"/>
    </row>
    <row r="202" s="1" customFormat="1" ht="15" customHeight="1">
      <c r="B202" s="255"/>
      <c r="C202" s="230" t="s">
        <v>602</v>
      </c>
      <c r="D202" s="230"/>
      <c r="E202" s="230"/>
      <c r="F202" s="253" t="s">
        <v>40</v>
      </c>
      <c r="G202" s="230"/>
      <c r="H202" s="230" t="s">
        <v>613</v>
      </c>
      <c r="I202" s="230"/>
      <c r="J202" s="230"/>
      <c r="K202" s="278"/>
    </row>
    <row r="203" s="1" customFormat="1" ht="15" customHeight="1">
      <c r="B203" s="255"/>
      <c r="C203" s="230"/>
      <c r="D203" s="230"/>
      <c r="E203" s="230"/>
      <c r="F203" s="253" t="s">
        <v>41</v>
      </c>
      <c r="G203" s="230"/>
      <c r="H203" s="230" t="s">
        <v>614</v>
      </c>
      <c r="I203" s="230"/>
      <c r="J203" s="230"/>
      <c r="K203" s="278"/>
    </row>
    <row r="204" s="1" customFormat="1" ht="15" customHeight="1">
      <c r="B204" s="255"/>
      <c r="C204" s="230"/>
      <c r="D204" s="230"/>
      <c r="E204" s="230"/>
      <c r="F204" s="253" t="s">
        <v>44</v>
      </c>
      <c r="G204" s="230"/>
      <c r="H204" s="230" t="s">
        <v>615</v>
      </c>
      <c r="I204" s="230"/>
      <c r="J204" s="230"/>
      <c r="K204" s="278"/>
    </row>
    <row r="205" s="1" customFormat="1" ht="15" customHeight="1">
      <c r="B205" s="255"/>
      <c r="C205" s="230"/>
      <c r="D205" s="230"/>
      <c r="E205" s="230"/>
      <c r="F205" s="253" t="s">
        <v>42</v>
      </c>
      <c r="G205" s="230"/>
      <c r="H205" s="230" t="s">
        <v>616</v>
      </c>
      <c r="I205" s="230"/>
      <c r="J205" s="230"/>
      <c r="K205" s="278"/>
    </row>
    <row r="206" s="1" customFormat="1" ht="15" customHeight="1">
      <c r="B206" s="255"/>
      <c r="C206" s="230"/>
      <c r="D206" s="230"/>
      <c r="E206" s="230"/>
      <c r="F206" s="253" t="s">
        <v>43</v>
      </c>
      <c r="G206" s="230"/>
      <c r="H206" s="230" t="s">
        <v>617</v>
      </c>
      <c r="I206" s="230"/>
      <c r="J206" s="230"/>
      <c r="K206" s="278"/>
    </row>
    <row r="207" s="1" customFormat="1" ht="15" customHeight="1">
      <c r="B207" s="255"/>
      <c r="C207" s="230"/>
      <c r="D207" s="230"/>
      <c r="E207" s="230"/>
      <c r="F207" s="253"/>
      <c r="G207" s="230"/>
      <c r="H207" s="230"/>
      <c r="I207" s="230"/>
      <c r="J207" s="230"/>
      <c r="K207" s="278"/>
    </row>
    <row r="208" s="1" customFormat="1" ht="15" customHeight="1">
      <c r="B208" s="255"/>
      <c r="C208" s="230" t="s">
        <v>558</v>
      </c>
      <c r="D208" s="230"/>
      <c r="E208" s="230"/>
      <c r="F208" s="253" t="s">
        <v>75</v>
      </c>
      <c r="G208" s="230"/>
      <c r="H208" s="230" t="s">
        <v>618</v>
      </c>
      <c r="I208" s="230"/>
      <c r="J208" s="230"/>
      <c r="K208" s="278"/>
    </row>
    <row r="209" s="1" customFormat="1" ht="15" customHeight="1">
      <c r="B209" s="255"/>
      <c r="C209" s="230"/>
      <c r="D209" s="230"/>
      <c r="E209" s="230"/>
      <c r="F209" s="253" t="s">
        <v>454</v>
      </c>
      <c r="G209" s="230"/>
      <c r="H209" s="230" t="s">
        <v>455</v>
      </c>
      <c r="I209" s="230"/>
      <c r="J209" s="230"/>
      <c r="K209" s="278"/>
    </row>
    <row r="210" s="1" customFormat="1" ht="15" customHeight="1">
      <c r="B210" s="255"/>
      <c r="C210" s="230"/>
      <c r="D210" s="230"/>
      <c r="E210" s="230"/>
      <c r="F210" s="253" t="s">
        <v>452</v>
      </c>
      <c r="G210" s="230"/>
      <c r="H210" s="230" t="s">
        <v>619</v>
      </c>
      <c r="I210" s="230"/>
      <c r="J210" s="230"/>
      <c r="K210" s="278"/>
    </row>
    <row r="211" s="1" customFormat="1" ht="15" customHeight="1">
      <c r="B211" s="296"/>
      <c r="C211" s="230"/>
      <c r="D211" s="230"/>
      <c r="E211" s="230"/>
      <c r="F211" s="253" t="s">
        <v>456</v>
      </c>
      <c r="G211" s="291"/>
      <c r="H211" s="282" t="s">
        <v>457</v>
      </c>
      <c r="I211" s="282"/>
      <c r="J211" s="282"/>
      <c r="K211" s="297"/>
    </row>
    <row r="212" s="1" customFormat="1" ht="15" customHeight="1">
      <c r="B212" s="296"/>
      <c r="C212" s="230"/>
      <c r="D212" s="230"/>
      <c r="E212" s="230"/>
      <c r="F212" s="253" t="s">
        <v>458</v>
      </c>
      <c r="G212" s="291"/>
      <c r="H212" s="282" t="s">
        <v>238</v>
      </c>
      <c r="I212" s="282"/>
      <c r="J212" s="282"/>
      <c r="K212" s="297"/>
    </row>
    <row r="213" s="1" customFormat="1" ht="15" customHeight="1">
      <c r="B213" s="296"/>
      <c r="C213" s="230"/>
      <c r="D213" s="230"/>
      <c r="E213" s="230"/>
      <c r="F213" s="253"/>
      <c r="G213" s="291"/>
      <c r="H213" s="282"/>
      <c r="I213" s="282"/>
      <c r="J213" s="282"/>
      <c r="K213" s="297"/>
    </row>
    <row r="214" s="1" customFormat="1" ht="15" customHeight="1">
      <c r="B214" s="296"/>
      <c r="C214" s="230" t="s">
        <v>582</v>
      </c>
      <c r="D214" s="230"/>
      <c r="E214" s="230"/>
      <c r="F214" s="253">
        <v>1</v>
      </c>
      <c r="G214" s="291"/>
      <c r="H214" s="282" t="s">
        <v>620</v>
      </c>
      <c r="I214" s="282"/>
      <c r="J214" s="282"/>
      <c r="K214" s="297"/>
    </row>
    <row r="215" s="1" customFormat="1" ht="15" customHeight="1">
      <c r="B215" s="296"/>
      <c r="C215" s="230"/>
      <c r="D215" s="230"/>
      <c r="E215" s="230"/>
      <c r="F215" s="253">
        <v>2</v>
      </c>
      <c r="G215" s="291"/>
      <c r="H215" s="282" t="s">
        <v>621</v>
      </c>
      <c r="I215" s="282"/>
      <c r="J215" s="282"/>
      <c r="K215" s="297"/>
    </row>
    <row r="216" s="1" customFormat="1" ht="15" customHeight="1">
      <c r="B216" s="296"/>
      <c r="C216" s="230"/>
      <c r="D216" s="230"/>
      <c r="E216" s="230"/>
      <c r="F216" s="253">
        <v>3</v>
      </c>
      <c r="G216" s="291"/>
      <c r="H216" s="282" t="s">
        <v>622</v>
      </c>
      <c r="I216" s="282"/>
      <c r="J216" s="282"/>
      <c r="K216" s="297"/>
    </row>
    <row r="217" s="1" customFormat="1" ht="15" customHeight="1">
      <c r="B217" s="296"/>
      <c r="C217" s="230"/>
      <c r="D217" s="230"/>
      <c r="E217" s="230"/>
      <c r="F217" s="253">
        <v>4</v>
      </c>
      <c r="G217" s="291"/>
      <c r="H217" s="282" t="s">
        <v>623</v>
      </c>
      <c r="I217" s="282"/>
      <c r="J217" s="282"/>
      <c r="K217" s="297"/>
    </row>
    <row r="218" s="1" customFormat="1" ht="12.75" customHeight="1">
      <c r="B218" s="298"/>
      <c r="C218" s="299"/>
      <c r="D218" s="299"/>
      <c r="E218" s="299"/>
      <c r="F218" s="299"/>
      <c r="G218" s="299"/>
      <c r="H218" s="299"/>
      <c r="I218" s="299"/>
      <c r="J218" s="299"/>
      <c r="K218" s="30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DESKTOP-A7T9QKF\Laci</dc:creator>
  <cp:lastModifiedBy>DESKTOP-A7T9QKF\Laci</cp:lastModifiedBy>
  <dcterms:created xsi:type="dcterms:W3CDTF">2022-09-19T07:57:41Z</dcterms:created>
  <dcterms:modified xsi:type="dcterms:W3CDTF">2022-09-19T07:57:44Z</dcterms:modified>
</cp:coreProperties>
</file>